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" sheetId="1" r:id="rId4"/>
    <sheet state="visible" name="1-SB" sheetId="2" r:id="rId5"/>
    <sheet state="visible" name="2-OD" sheetId="3" r:id="rId6"/>
    <sheet state="visible" name="3-OPP" sheetId="4" r:id="rId7"/>
    <sheet state="visible" name="4-OSK" sheetId="5" r:id="rId8"/>
    <sheet state="visible" name="5-DI" sheetId="6" r:id="rId9"/>
    <sheet state="visible" name="6-NNA" sheetId="7" r:id="rId10"/>
    <sheet state="visible" name="7-RP" sheetId="8" r:id="rId11"/>
    <sheet state="visible" name="8-FI" sheetId="9" r:id="rId12"/>
    <sheet state="visible" name="9-DEPOZITI" sheetId="10" r:id="rId13"/>
    <sheet state="visible" name="10-IG" sheetId="11" r:id="rId14"/>
    <sheet state="visible" name="11-INV 49" sheetId="12" r:id="rId15"/>
    <sheet state="visible" name="12-NIO" sheetId="13" r:id="rId16"/>
    <sheet state="visible" name="13-Номенклатури" sheetId="14" r:id="rId17"/>
    <sheet state="visible" name="Controls" sheetId="15" r:id="rId18"/>
    <sheet state="hidden" name="Danni" sheetId="16" r:id="rId19"/>
    <sheet state="hidden" name="nomenclature" sheetId="17" r:id="rId20"/>
  </sheets>
  <definedNames>
    <definedName name="authorPosition">cover!$C$27</definedName>
    <definedName name="dfRG">cover!$C$12</definedName>
    <definedName name="_Deposits">nomenclature!$J$3:$J$4</definedName>
    <definedName name="authorPhone">cover!$C$28</definedName>
    <definedName name="_SecurityType">nomenclature!$A$23:$A$24</definedName>
    <definedName name="authorEmail">cover!$C$29</definedName>
    <definedName name="dfName">cover!$C$11</definedName>
    <definedName name="ReportedCompletionDate">cover!$C$8</definedName>
    <definedName name="udManager">cover!$C$23</definedName>
    <definedName name="_Currencies">nomenclature!$G$3:$G$164</definedName>
    <definedName name="udName">cover!$C$20</definedName>
    <definedName name="_instrument">nomenclature!$A$2:$A$11</definedName>
    <definedName name="EndDate">cover!$C$7</definedName>
    <definedName name="dfPhone">cover!$C$16</definedName>
    <definedName name="udRG">cover!$C$21</definedName>
    <definedName name="_Instrument_Type_Group">nomenclature!$A$28:$A$34</definedName>
    <definedName name="_bsType">nomenclature!$A$17:$A$18</definedName>
    <definedName name="dfEmail">cover!$C$17</definedName>
    <definedName name="dfBulstat">cover!$C$13</definedName>
    <definedName name="_Instrument_49_2">nomenclature!$A$38:$A$41</definedName>
    <definedName name="_country">nomenclature!$D$2:$D$246</definedName>
    <definedName name="StartDate">cover!$C$6</definedName>
    <definedName name="dfOfficialAddress">cover!$C$14</definedName>
    <definedName name="udBulstat">cover!$C$22</definedName>
    <definedName name="dfPostAddress">cover!$C$15</definedName>
    <definedName name="authorName">cover!$C$26</definedName>
  </definedNames>
  <calcPr/>
</workbook>
</file>

<file path=xl/sharedStrings.xml><?xml version="1.0" encoding="utf-8"?>
<sst xmlns="http://schemas.openxmlformats.org/spreadsheetml/2006/main" count="3155" uniqueCount="1499">
  <si>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</si>
  <si>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</si>
  <si>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</si>
  <si>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</si>
  <si>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</si>
  <si>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</si>
  <si>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</si>
  <si>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</si>
  <si>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ДОГОВОРЕН ФОНД ЮГ МАРКЕТ ОПТИМУМ</t>
  </si>
  <si>
    <t>Номер РГ:</t>
  </si>
  <si>
    <t>05-1401</t>
  </si>
  <si>
    <t>ЕИК:</t>
  </si>
  <si>
    <t>160138793</t>
  </si>
  <si>
    <t>Адрес на управление:</t>
  </si>
  <si>
    <t>Пловдив, ул Колю Фичето № 7-а</t>
  </si>
  <si>
    <t>Адрес за кореспонденция:</t>
  </si>
  <si>
    <t>Телефон:</t>
  </si>
  <si>
    <t>032625401</t>
  </si>
  <si>
    <t>E-mail:</t>
  </si>
  <si>
    <t>fundmanagement@ugmarket.com</t>
  </si>
  <si>
    <t>Данни за управляващото дружество</t>
  </si>
  <si>
    <t>Наименование на УД:</t>
  </si>
  <si>
    <t>ЮГ МАРКЕТ ФОНД МЕНИДЖМЪНТ ЕАД</t>
  </si>
  <si>
    <t>08-0014</t>
  </si>
  <si>
    <t>160021594</t>
  </si>
  <si>
    <t>Представляващ:</t>
  </si>
  <si>
    <t>Валентина Тончева и Теодора Якимова-Дренска</t>
  </si>
  <si>
    <t>Данни за представените справки</t>
  </si>
  <si>
    <t>Съставител:</t>
  </si>
  <si>
    <t>Марияна Пенчева</t>
  </si>
  <si>
    <t>Длъжност:</t>
  </si>
  <si>
    <t>главен счетоводител</t>
  </si>
  <si>
    <t>032203721</t>
  </si>
  <si>
    <t>1-SB</t>
  </si>
  <si>
    <t>ОТЧЕТ ЗА ФИНАНСОВОТО СЪСТОЯНИЕ</t>
  </si>
  <si>
    <t>2-OD</t>
  </si>
  <si>
    <t>ОТЧЕТ ЗА ВСЕОБХВАТНИЯ ДОХОД</t>
  </si>
  <si>
    <t>3-OPP</t>
  </si>
  <si>
    <t>ОТЧЕТ ЗА ПАРИЧНИТЕ ПОТОЦИ ПО ПРЕКИЯ МЕТОД</t>
  </si>
  <si>
    <t>4-OSK</t>
  </si>
  <si>
    <t>ОТЧЕТ ЗА ПРОМЕНИТЕ В СОБСТВЕНИЯ  КАПИТАЛ</t>
  </si>
  <si>
    <t>5-DI</t>
  </si>
  <si>
    <t>ДОПЪЛНИТЕЛНА ИНФОРМАЦИЯ ПО ЧЛ. 73, АЛ. 1 ОТ НАРЕДБА № 44</t>
  </si>
  <si>
    <t>6-NNA</t>
  </si>
  <si>
    <t>СПРАВКА ЗА НЕТЕКУЩИТЕ НЕФИНАНСОВИ АКТИВИ</t>
  </si>
  <si>
    <t>7-RP</t>
  </si>
  <si>
    <t>СПРАВКА ЗА КРАТКОСРОЧНИТЕ ВЗЕМАНИЯ И ЗАДЪЛЖЕНИЯ</t>
  </si>
  <si>
    <t>8-FI</t>
  </si>
  <si>
    <t>СПРАВКА ЗА ФИНАНСОВИТЕ ИНСТРУМЕНТИ</t>
  </si>
  <si>
    <t>9-DEPOZITI</t>
  </si>
  <si>
    <t>СПРАВКА ЗА БАНКОВИТЕ СРОЧНИ ДЕПОЗИТИ</t>
  </si>
  <si>
    <t>10-IG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</si>
  <si>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</si>
  <si>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11-INV 49</t>
  </si>
  <si>
    <t>СПРАВКА ЗА ИНВЕСТИЦИИТЕ НА КИС ПО ЧЛ. 49, АЛ. 2 ОТ ЗДКИСДПКИ</t>
  </si>
  <si>
    <t>12-NIO</t>
  </si>
  <si>
    <t>СПРАВКА ЗА  НАРУШЕНИ ИНВЕСТИЦИОННИ ОГРАНИЧЕНИЯ, СЪГЛАСНО ЧЛ. 51 ОТ ЗДКИСДПКИ</t>
  </si>
  <si>
    <t>Справка № 1 КИС-ОФС</t>
  </si>
  <si>
    <t xml:space="preserve">ОТЧЕТ ЗА ФИНАНСОВОТО СЪСТОЯНИЕ </t>
  </si>
  <si>
    <t>Дата:</t>
  </si>
  <si>
    <t>Ръководител:</t>
  </si>
  <si>
    <t>(в лева)</t>
  </si>
  <si>
    <t>АКТИВИ</t>
  </si>
  <si>
    <t>Код</t>
  </si>
  <si>
    <t xml:space="preserve">Текущ период </t>
  </si>
  <si>
    <t xml:space="preserve">Предходен период </t>
  </si>
  <si>
    <t xml:space="preserve"> СОБСТВЕН КАПИТАЛ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</si>
  <si>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</si>
  <si>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</si>
  <si>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</si>
  <si>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</si>
  <si>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</si>
  <si>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</si>
  <si>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Финансови активи</t>
  </si>
  <si>
    <t>I. Основен капитал</t>
  </si>
  <si>
    <t>SB.2.1.1.0.0.0</t>
  </si>
  <si>
    <t>1. Ценни книжа, в т.ч.:</t>
  </si>
  <si>
    <t>SB.1.1.1.1.0.0</t>
  </si>
  <si>
    <t>II. Резерви</t>
  </si>
  <si>
    <t>акции</t>
  </si>
  <si>
    <t>SB.1.1.1.1.1.0</t>
  </si>
  <si>
    <t>1. Премийни резерви при емитиране/обратно изкупуване на акции/дялове</t>
  </si>
  <si>
    <t>SB.2.1.2.1.0.0</t>
  </si>
  <si>
    <t xml:space="preserve">дългови </t>
  </si>
  <si>
    <t>SB.1.1.1.1.2.0</t>
  </si>
  <si>
    <t>2. Резерви от последващи оценки на активи и пасиви</t>
  </si>
  <si>
    <t>SB.2.1.2.2.0.0</t>
  </si>
  <si>
    <t>2. Други финансови инструменти</t>
  </si>
  <si>
    <t>SB.1.1.1.2.0.0</t>
  </si>
  <si>
    <t>3. Общи резерви</t>
  </si>
  <si>
    <t>SB.2.1.2.3.0.0</t>
  </si>
  <si>
    <t>Общо за група I</t>
  </si>
  <si>
    <t>SB.1.1.1.0.0.0</t>
  </si>
  <si>
    <t>Общо за група ІІ</t>
  </si>
  <si>
    <t>SB.2.1.2.0.0.0</t>
  </si>
  <si>
    <t>II. Други нетекущи активи</t>
  </si>
  <si>
    <t>SB.1.1.2.0.0.0</t>
  </si>
  <si>
    <t>III. Финансов резултат</t>
  </si>
  <si>
    <t>ОБЩО ЗА РАЗДЕЛ  А</t>
  </si>
  <si>
    <t>SB.1.1.0.0.0.0</t>
  </si>
  <si>
    <t>1. Натрупана печалба (загуба), в т.ч.:</t>
  </si>
  <si>
    <t>SB.2.1.3.1.0.0</t>
  </si>
  <si>
    <t>Б. ТЕКУЩИ АКТИВИ</t>
  </si>
  <si>
    <t>неразпределена печалба</t>
  </si>
  <si>
    <t>SB.2.1.3.1.1.0</t>
  </si>
  <si>
    <t>I. Парични средства</t>
  </si>
  <si>
    <t>непокрита загуба</t>
  </si>
  <si>
    <t>SB.2.1.3.1.2.0</t>
  </si>
  <si>
    <t>1. Парични средства в каса</t>
  </si>
  <si>
    <t>SB.1.2.1.1.0.0</t>
  </si>
  <si>
    <t>2. Текуща печалба</t>
  </si>
  <si>
    <t>SB.2.1.3.2.0.0</t>
  </si>
  <si>
    <t>2. Парични средства по безсрочни депозити</t>
  </si>
  <si>
    <t>SB.1.2.1.2.0.0</t>
  </si>
  <si>
    <t>3. Текуща загуба</t>
  </si>
  <si>
    <t>SB.2.1.3.3.0.0</t>
  </si>
  <si>
    <t>3. Парични средства по срочни депозити</t>
  </si>
  <si>
    <t>SB.1.2.1.3.0.0</t>
  </si>
  <si>
    <t>Общо за група IІІ</t>
  </si>
  <si>
    <t>SB.2.1.3.0.0.0</t>
  </si>
  <si>
    <t>4. Блокирани парични средства</t>
  </si>
  <si>
    <t>SB.1.2.1.4.0.0</t>
  </si>
  <si>
    <t>ОБЩО ЗА РАЗДЕЛ А</t>
  </si>
  <si>
    <t>SB.2.1.0.0.0.0</t>
  </si>
  <si>
    <t>SB.1.2.1.0.0.0</t>
  </si>
  <si>
    <t>II. Текущи финансови инструменти</t>
  </si>
  <si>
    <t>Б. ТЕКУЩИ ПАСИВИ</t>
  </si>
  <si>
    <t>SB.1.2.2.1.0.0</t>
  </si>
  <si>
    <t>1. Задължения, свързани с дивиденти</t>
  </si>
  <si>
    <t>SB.2.2.1.1.0.0</t>
  </si>
  <si>
    <t>SB.1.2.2.1.1.0</t>
  </si>
  <si>
    <t>2. Задължения към финансови институции, в т.ч.:</t>
  </si>
  <si>
    <t>SB.2.2.1.2.0.0</t>
  </si>
  <si>
    <t>права</t>
  </si>
  <si>
    <t>SB.1.2.2.1.2.0</t>
  </si>
  <si>
    <t>към банка депозитар</t>
  </si>
  <si>
    <t>SB.2.2.1.2.1.0</t>
  </si>
  <si>
    <t>SB.1.2.2.1.3.0</t>
  </si>
  <si>
    <t>към управляващо дружество</t>
  </si>
  <si>
    <t>SB.2.2.1.2.2.0</t>
  </si>
  <si>
    <t>други</t>
  </si>
  <si>
    <t>SB.1.2.2.1.4.0</t>
  </si>
  <si>
    <t>към кредитни институции</t>
  </si>
  <si>
    <t>SB.2.2.1.2.3.0</t>
  </si>
  <si>
    <t>2. Инструменти на паричния пазар</t>
  </si>
  <si>
    <t>SB.1.2.2.2.0.0</t>
  </si>
  <si>
    <t>3. Задължения към контрагенти</t>
  </si>
  <si>
    <t>SB.2.2.1.3.0.0</t>
  </si>
  <si>
    <t>3. Дялове на колективни инвестиционни схеми</t>
  </si>
  <si>
    <t>SB.1.2.2.3.0.0</t>
  </si>
  <si>
    <t>4. Задължения, свързани с възнаграждения</t>
  </si>
  <si>
    <t>SB.2.2.1.4.0.0</t>
  </si>
  <si>
    <t>4. Деривативни финансови инструменти</t>
  </si>
  <si>
    <t>SB.1.2.2.4.0.0</t>
  </si>
  <si>
    <t>5. Задължения към осигурителни предприятия</t>
  </si>
  <si>
    <t>SB.2.2.1.5.0.0</t>
  </si>
  <si>
    <t>5. Блокирани</t>
  </si>
  <si>
    <t>SB.1.2.2.5.0.0</t>
  </si>
  <si>
    <t>6. Данъчни задължения</t>
  </si>
  <si>
    <t>SB.2.2.1.6.0.0</t>
  </si>
  <si>
    <t>6. Други финансови инструменти</t>
  </si>
  <si>
    <t>SB.1.2.2.6.0.0</t>
  </si>
  <si>
    <t>7. Задължения, свързани с емитиране</t>
  </si>
  <si>
    <t>SB.2.2.1.7.0.0</t>
  </si>
  <si>
    <t xml:space="preserve">Общо за група II </t>
  </si>
  <si>
    <t>SB.1.2.2.0.0.0</t>
  </si>
  <si>
    <t>8. Задължения, свързани с обратно изкупуване</t>
  </si>
  <si>
    <t>SB.2.2.1.8.0.0</t>
  </si>
  <si>
    <t>III. Нефинансови активи</t>
  </si>
  <si>
    <t>9. Задължения, свързани със сделки с финансови инструменти</t>
  </si>
  <si>
    <t>SB.2.2.1.9.0.0</t>
  </si>
  <si>
    <t>1. Вземания, свързани с лихви</t>
  </si>
  <si>
    <t>SB.1.2.3.1.0.0</t>
  </si>
  <si>
    <t>10. Други</t>
  </si>
  <si>
    <t>SB.2.2.1.10.0.0</t>
  </si>
  <si>
    <t>2. Вземания по сделки с финансови инструменти</t>
  </si>
  <si>
    <t>SB.1.2.3.2.0.0</t>
  </si>
  <si>
    <t>ОБЩО ЗА РАЗДЕЛ Б</t>
  </si>
  <si>
    <t>SB.2.2.0.0.0.0</t>
  </si>
  <si>
    <t>3. Вземания, свързани с емитиране</t>
  </si>
  <si>
    <t>SB.1.2.3.3.0.0</t>
  </si>
  <si>
    <t xml:space="preserve">4. Други </t>
  </si>
  <si>
    <t>SB.1.2.3.4.0.0</t>
  </si>
  <si>
    <t xml:space="preserve">Общо за група ІІІ </t>
  </si>
  <si>
    <t>SB.1.2.3.0.0.0</t>
  </si>
  <si>
    <t>ІV. Разходи за бъдещи периоди</t>
  </si>
  <si>
    <t>SB.1.2.4.0.0.0</t>
  </si>
  <si>
    <t>SB.1.2.0.0.0.0</t>
  </si>
  <si>
    <t>СУМА НА АКТИВА</t>
  </si>
  <si>
    <t>SB.1.0.0.0.0.0</t>
  </si>
  <si>
    <t>СУМА НА ПАСИВА</t>
  </si>
  <si>
    <t>SB.2.0.0.0.0.0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</si>
  <si>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  <u/>
      </rPr>
      <t xml:space="preserve"> </t>
    </r>
    <r>
      <rPr>
        <rFont val="Times New Roman"/>
        <color theme="1"/>
        <sz val="12.0"/>
      </rPr>
      <t>Загубите следва да се представят с отрицателен знак!</t>
    </r>
  </si>
  <si>
    <t>Справка № 2 КИС-ОД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</si>
  <si>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</si>
  <si>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</si>
  <si>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</si>
  <si>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</si>
  <si>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</si>
  <si>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І. Финансови приходи</t>
  </si>
  <si>
    <t>1. Разходи за лихви</t>
  </si>
  <si>
    <t>OD.1.1.1.1.0.0</t>
  </si>
  <si>
    <t>1. Приходи от дивиденти</t>
  </si>
  <si>
    <t>OD.2.1.1.1.0.0</t>
  </si>
  <si>
    <t>2. Отрицателни разлики от операции с финансови активи</t>
  </si>
  <si>
    <t>OD.1.1.1.2.0.0</t>
  </si>
  <si>
    <t>2. Положителни разлики от операции с финансови активи</t>
  </si>
  <si>
    <t>OD.2.1.1.2.0.0</t>
  </si>
  <si>
    <t>3. Отрицателни разлики от последваща оценка на финансови активи</t>
  </si>
  <si>
    <t>OD.1.1.1.2.1.0</t>
  </si>
  <si>
    <t>3. Положителни разлики от последваща оценка на финансови активи</t>
  </si>
  <si>
    <t>OD.2.1.1.2.1.0</t>
  </si>
  <si>
    <t>4. Разходи, свързани с валутни операции</t>
  </si>
  <si>
    <t>OD.1.1.1.3.0.0</t>
  </si>
  <si>
    <t>4. Приходи, свързани с валутни операции</t>
  </si>
  <si>
    <t>OD.2.1.1.3.0.0</t>
  </si>
  <si>
    <t>5. Други финансови разходи</t>
  </si>
  <si>
    <t>OD.1.1.1.4.0.0</t>
  </si>
  <si>
    <t>5. Приходи от лихви</t>
  </si>
  <si>
    <t>OD.2.1.1.4.0.0</t>
  </si>
  <si>
    <t>6. Други</t>
  </si>
  <si>
    <t>OD.2.1.1.5.0.0</t>
  </si>
  <si>
    <t>Общо за група І</t>
  </si>
  <si>
    <t>OD.1.1.1.0.0.0</t>
  </si>
  <si>
    <t>OD.2.1.1.0.0.0</t>
  </si>
  <si>
    <t>ІІ. Нефинансови разходи</t>
  </si>
  <si>
    <t>ІІ. Нефинансови приходи</t>
  </si>
  <si>
    <t>1. Разходи за материали</t>
  </si>
  <si>
    <t>OD.1.1.2.1.0.0</t>
  </si>
  <si>
    <t>2. Разходи за външни услуги</t>
  </si>
  <si>
    <t>OD.1.1.2.2.0.0</t>
  </si>
  <si>
    <t xml:space="preserve">3. Разходи за амортизация </t>
  </si>
  <si>
    <t>OD.1.1.2.3.0.0</t>
  </si>
  <si>
    <t>4. Разходи, свързани с възнаграждения</t>
  </si>
  <si>
    <t>OD.1.1.2.4.0.0</t>
  </si>
  <si>
    <t>5. Други</t>
  </si>
  <si>
    <t>OD.1.1.2.5.0.0</t>
  </si>
  <si>
    <t>OD.1.1.2.0.0.0</t>
  </si>
  <si>
    <t>OD.2.1.2.0.0.0</t>
  </si>
  <si>
    <t>Б. Общо разходи за дейността (І+ІІ)</t>
  </si>
  <si>
    <t>OD.1.1.0.0.0.0</t>
  </si>
  <si>
    <t>Б. Общо приходи от дейността (I+II)</t>
  </si>
  <si>
    <t>OD.2.1.0.0.0.0</t>
  </si>
  <si>
    <t xml:space="preserve">В. Печалба преди облагане с данъци </t>
  </si>
  <si>
    <t>OD.1.3.0.0.0.0</t>
  </si>
  <si>
    <t>В. Загуба преди облагане с данъци</t>
  </si>
  <si>
    <t>OD.2.2.0.0.0.0</t>
  </si>
  <si>
    <t>III. Разходи за данъци</t>
  </si>
  <si>
    <t>OD.1.4.0.0.0.0</t>
  </si>
  <si>
    <t>Г. Нетна печалба за периода  (В-III)</t>
  </si>
  <si>
    <t>OD.1.5.0.0.0.0</t>
  </si>
  <si>
    <t>Г. Нетна загуба за периода</t>
  </si>
  <si>
    <t>OD.2.3.0.0.0.0</t>
  </si>
  <si>
    <t>ВСИЧКО (Б+III+Г)</t>
  </si>
  <si>
    <t>OD.1.6.0.0.0.0</t>
  </si>
  <si>
    <t>ВСИЧКО (Б+Г)</t>
  </si>
  <si>
    <t>OD.2.4.0.0.0.0</t>
  </si>
  <si>
    <t>Справка № З КИС-ОПП</t>
  </si>
  <si>
    <t xml:space="preserve"> ОТЧЕТ ЗА ПАРИЧНИТЕ ПОТОЦИ ПО ПРЕКИЯ МЕТОД</t>
  </si>
  <si>
    <t>Наименование на паричните потоци</t>
  </si>
  <si>
    <t>Постъпления</t>
  </si>
  <si>
    <t>Плащания</t>
  </si>
  <si>
    <t>Нетен поток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</si>
  <si>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</si>
  <si>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</si>
  <si>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OPP.1.1.0.0.0.0</t>
  </si>
  <si>
    <t xml:space="preserve">2. Парични потоци, свързани с получени  заеми, в т.ч.: </t>
  </si>
  <si>
    <t>OPP.1.2.0.0.0.0</t>
  </si>
  <si>
    <t>лихви</t>
  </si>
  <si>
    <t>OPP.1.2.1.0.0.0</t>
  </si>
  <si>
    <t xml:space="preserve">3. Плащания при разпределения на печалби </t>
  </si>
  <si>
    <t>OPP.1.3.0.0.0.0</t>
  </si>
  <si>
    <t>4. Парични потоци, свързани с валутни операции</t>
  </si>
  <si>
    <t>OPP.1.4.0.0.0.0</t>
  </si>
  <si>
    <t>5. Други парични потоци от оперативна дейност</t>
  </si>
  <si>
    <t>OPP.1.5.0.0.0.0</t>
  </si>
  <si>
    <t>Всичко парични потоци от оперативна дейност (А):</t>
  </si>
  <si>
    <t>OPP.1.0.0.0.0.0</t>
  </si>
  <si>
    <t xml:space="preserve">Б. Парични потоци от инвестиционна дейност </t>
  </si>
  <si>
    <t>1. Парични потоци, свързани с текущи финансови активи</t>
  </si>
  <si>
    <t>OPP.2.1.0.0.0.0</t>
  </si>
  <si>
    <t>2. Парични потоци, свързани с нетекущи финансови активи</t>
  </si>
  <si>
    <t>OPP.2.2.0.0.0.0</t>
  </si>
  <si>
    <t>3. Лихви, комисиони и др. подобни</t>
  </si>
  <si>
    <t>OPP.2.3.0.0.0.0</t>
  </si>
  <si>
    <t>4. Получени дивиденти</t>
  </si>
  <si>
    <t>OPP.2.4.0.0.0.0</t>
  </si>
  <si>
    <t>5. Парични потоци, свързани с управляващо дружество</t>
  </si>
  <si>
    <t>OPP.2.5.0.0.0.0</t>
  </si>
  <si>
    <t>6. Парични потоци, свръзани  с банка-депозитар</t>
  </si>
  <si>
    <t>OPP.2.6.0.0.0.0</t>
  </si>
  <si>
    <t>7. Парични потоци, свързани с валутни операции</t>
  </si>
  <si>
    <t>OPP.2.7.0.0.0.0</t>
  </si>
  <si>
    <t>8. Други парични потоци от инвестиционна дейност</t>
  </si>
  <si>
    <t>OPP.2.8.0.0.0.0</t>
  </si>
  <si>
    <t>Всичко парични потоци от  инвестиционна дейност (Б):</t>
  </si>
  <si>
    <t>OPP.2.0.0.0.0.0</t>
  </si>
  <si>
    <t xml:space="preserve">В. Парични потоци от неспециализирана дейност </t>
  </si>
  <si>
    <t>1. Парични потоци, свързани с други контрагенти</t>
  </si>
  <si>
    <t>OPP.3.1.0.0.0.0</t>
  </si>
  <si>
    <t>2. Парични потоци, свързани с нетекущи активи</t>
  </si>
  <si>
    <t>OPP.3.2.0.0.0.0</t>
  </si>
  <si>
    <t>3. Парични потоци, свързани с възнаграждения</t>
  </si>
  <si>
    <t>OPP.3.3.0.0.0.0</t>
  </si>
  <si>
    <t>4. Парични потоци, свързани с данъци</t>
  </si>
  <si>
    <t>OPP.3.4.0.0.0.0</t>
  </si>
  <si>
    <t>5. Други парични потоци от неспециализирана дейност</t>
  </si>
  <si>
    <t>OPP.3.5.0.0.0.0</t>
  </si>
  <si>
    <t>Всичко парични потоци от неспециализирана дейност (В):</t>
  </si>
  <si>
    <t>OPP.3.0.0.0.0.0</t>
  </si>
  <si>
    <t>Г. Изменение на паричните средства през периода (А+Б+В)</t>
  </si>
  <si>
    <t>OPP.4.0.0.0.0.0</t>
  </si>
  <si>
    <t>Д. Парични средства и парични еквиваленти в началото на периода</t>
  </si>
  <si>
    <t>OPP.5.0.0.0.0.0</t>
  </si>
  <si>
    <t>Е. Парични средства и парични еквиваленти в края на периода, в т.ч.:</t>
  </si>
  <si>
    <t>OPP.6.0.0.0.0.0</t>
  </si>
  <si>
    <t>по безсрочни депозити</t>
  </si>
  <si>
    <t>OPP.6.1.0.0.0.0</t>
  </si>
  <si>
    <r>
      <rPr>
        <rFont val="Times New Roman"/>
        <b/>
        <i/>
        <color theme="1"/>
        <sz val="10.0"/>
        <u/>
      </rPr>
      <t>Забележка:</t>
    </r>
    <r>
      <rPr>
        <rFont val="Times New Roman"/>
        <color theme="1"/>
        <sz val="10.0"/>
      </rPr>
      <t xml:space="preserve"> Плащанията в колони 2 и 5 да се представят с отрицателен знак!</t>
    </r>
  </si>
  <si>
    <t>Справка № 4 КИС-ОСК</t>
  </si>
  <si>
    <t>ОТЧЕТ ЗА ИЗМЕНЕНИЯТА В СОБСТВЕНИЯ КАПИТАЛ</t>
  </si>
  <si>
    <t>ПОКАЗАТЕЛИ</t>
  </si>
  <si>
    <t>Основен капитал</t>
  </si>
  <si>
    <t>Резерви</t>
  </si>
  <si>
    <t xml:space="preserve">Натрупани печалби/загуби </t>
  </si>
  <si>
    <t>Общо собствен капитал</t>
  </si>
  <si>
    <t>премии 
 от емисия (премиен резерв)</t>
  </si>
  <si>
    <t xml:space="preserve">резерв от последващи 
оценки </t>
  </si>
  <si>
    <t>общи резерви</t>
  </si>
  <si>
    <t>печалба</t>
  </si>
  <si>
    <t>загуба</t>
  </si>
  <si>
    <t>Салдо към началото на предходния отчетен период</t>
  </si>
  <si>
    <t>OSK.2.0.0.0.0.0</t>
  </si>
  <si>
    <t xml:space="preserve">Салдо в началото на отчетния период </t>
  </si>
  <si>
    <t>OSK.3.0.0.0.0.0</t>
  </si>
  <si>
    <t>Промени в началните салда поради:</t>
  </si>
  <si>
    <t>OSK.4.0.0.0.0.0</t>
  </si>
  <si>
    <t xml:space="preserve"> - ефект от промени в счетоводната политика </t>
  </si>
  <si>
    <t>OSK.4.1.1.0.0.0</t>
  </si>
  <si>
    <t xml:space="preserve"> - корекция на грешки от минали периоди </t>
  </si>
  <si>
    <t>OSK.4.1.2.0.0.0</t>
  </si>
  <si>
    <t xml:space="preserve">Коригирано салдо в началото на отчетния период </t>
  </si>
  <si>
    <t>OSK.5.0.0.0.0.0</t>
  </si>
  <si>
    <t>Изменение за сметка на собствениците, в т.ч.:</t>
  </si>
  <si>
    <t>OSK.6.0.0.0.0.0</t>
  </si>
  <si>
    <t xml:space="preserve"> - емитиране</t>
  </si>
  <si>
    <t>OSK.6.1.1.0.0.0</t>
  </si>
  <si>
    <t xml:space="preserve"> - обратно изкупуване</t>
  </si>
  <si>
    <t>OSK.6.1.2.0.0.0</t>
  </si>
  <si>
    <t xml:space="preserve">Нетна печалба/загуба за периода  </t>
  </si>
  <si>
    <t>OSK.7.0.0.0.0.0</t>
  </si>
  <si>
    <t>1. Разпределение на печалбата за:</t>
  </si>
  <si>
    <t>OSK.7.1.0.0.0.0</t>
  </si>
  <si>
    <t xml:space="preserve"> - дивиденти</t>
  </si>
  <si>
    <t>OSK.7.1.1.0.0.0</t>
  </si>
  <si>
    <t xml:space="preserve"> - други </t>
  </si>
  <si>
    <t>OSK.7.1.2.0.0.0</t>
  </si>
  <si>
    <t>2. Покриване на загуби</t>
  </si>
  <si>
    <t>OSK.7.2.0.0.0.0</t>
  </si>
  <si>
    <t>3. Последващи оценки на дълготрайни материални и нематериални активи, в т.ч.:</t>
  </si>
  <si>
    <t>OSK.7.3.0.0.0.0</t>
  </si>
  <si>
    <t xml:space="preserve"> а) увеличения    </t>
  </si>
  <si>
    <t>OSK.7.3.1.0.0.0</t>
  </si>
  <si>
    <t xml:space="preserve"> б) намаления</t>
  </si>
  <si>
    <t>OSK.7.3.2.0.0.0</t>
  </si>
  <si>
    <t>4. Последващи оценки на финансови активи и инструменти, в т.ч.:</t>
  </si>
  <si>
    <t>OSK.7.4.0.0.0.0</t>
  </si>
  <si>
    <t>OSK.7.4.1.0.0.0</t>
  </si>
  <si>
    <t>OSK.7.4.2.0.0.0</t>
  </si>
  <si>
    <t>5. Други изменения</t>
  </si>
  <si>
    <t>OSK.7.5.0.0.0.0</t>
  </si>
  <si>
    <t xml:space="preserve">Салдо към края на отчетния период </t>
  </si>
  <si>
    <t xml:space="preserve">6. Други промени </t>
  </si>
  <si>
    <t>OSK.8.0.0.0.0.0</t>
  </si>
  <si>
    <t xml:space="preserve">Собствен капитал 
към края на отчетния период </t>
  </si>
  <si>
    <t>OSK.9.0.0.0.0.0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</si>
  <si>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</si>
  <si>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>Справка № 5 КИС - Доп. информация</t>
  </si>
  <si>
    <t>Номер по ред</t>
  </si>
  <si>
    <t>Стойност</t>
  </si>
  <si>
    <t>Валута, в която са емитирани дяловете</t>
  </si>
  <si>
    <t>DI.1.0.0.0.0.1</t>
  </si>
  <si>
    <t>Брой дялове в началото на отчетния период</t>
  </si>
  <si>
    <t>DI.1.0.0.0.0.2</t>
  </si>
  <si>
    <t>Брой дялове към края на отчетния период</t>
  </si>
  <si>
    <t>DI.1.0.0.0.0.3</t>
  </si>
  <si>
    <t>Брой емитирани дялове през отчетния период</t>
  </si>
  <si>
    <t>DI.1.0.0.0.0.4</t>
  </si>
  <si>
    <t>Стойност на емитираните дялове през отчетния период (в лева)</t>
  </si>
  <si>
    <t>DI.1.0.0.0.0.5</t>
  </si>
  <si>
    <t>Брой обратно изкупени дялове през отчетния период</t>
  </si>
  <si>
    <t>DI.1.0.0.0.0.6</t>
  </si>
  <si>
    <t>Стойност на обратно изкупените дялове през отчетния период (в лева)</t>
  </si>
  <si>
    <t>DI.1.0.0.0.0.7</t>
  </si>
  <si>
    <t>Нетна стойност на активите на един дял в началото на отчетния период (в съответната валута)</t>
  </si>
  <si>
    <t>DI.1.0.0.0.0.8</t>
  </si>
  <si>
    <t>Нетна стойност на активите на един дял към края на отчетния период (в съответната валута)</t>
  </si>
  <si>
    <t>DI.1.0.0.0.0.9</t>
  </si>
  <si>
    <t>Средногодишна нетна стойност на активите (в лева)*</t>
  </si>
  <si>
    <t>DI.1.0.0.0.0.10</t>
  </si>
  <si>
    <t>Средногодишна нетна стойност на активите (в съответната валута)*</t>
  </si>
  <si>
    <t>DI.1.0.0.0.0.10.1</t>
  </si>
  <si>
    <t>Разходи/такси за управление към УД (в лева)</t>
  </si>
  <si>
    <t>DI.1.0.0.0.0.11</t>
  </si>
  <si>
    <t>Разходи/такси към депозитаря (в лева)</t>
  </si>
  <si>
    <t>DI.1.0.0.0.0.12</t>
  </si>
  <si>
    <t>Разходи/такси към инвестиционни посредници, свързани със сделки с активи от портфейла (в лева)</t>
  </si>
  <si>
    <t>DI.1.0.0.0.0.13</t>
  </si>
  <si>
    <t>Доходност от началото на годината (в %)</t>
  </si>
  <si>
    <t>DI.1.0.0.0.0.14</t>
  </si>
  <si>
    <t>Доходност от датата на публичното предлагане (в %)</t>
  </si>
  <si>
    <t>DI.1.0.0.0.0.15</t>
  </si>
  <si>
    <t>Доходност за последните 12 месеца (в %)</t>
  </si>
  <si>
    <t>DI.1.0.0.0.0.16</t>
  </si>
  <si>
    <t>Стандартно отклонение (в %)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</si>
  <si>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</si>
  <si>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</si>
  <si>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</si>
  <si>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</si>
  <si>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Справка № 6 КИС-ННА</t>
  </si>
  <si>
    <t>Отчетна стойност на нетекущите активи</t>
  </si>
  <si>
    <t xml:space="preserve">Преоценка </t>
  </si>
  <si>
    <t>Преоце-нена стойност (4+5-6)</t>
  </si>
  <si>
    <t>Амортизация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</si>
  <si>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</si>
  <si>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</si>
  <si>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</si>
  <si>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</si>
  <si>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</si>
  <si>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</si>
  <si>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увели-чение</t>
  </si>
  <si>
    <t>нама-ление</t>
  </si>
  <si>
    <t>в нача-лото на периода</t>
  </si>
  <si>
    <t>начис-лена през периода</t>
  </si>
  <si>
    <t>отписана през периода</t>
  </si>
  <si>
    <t>в края на периода (8+9-10)</t>
  </si>
  <si>
    <t>1. Материални активи, в т.ч.:</t>
  </si>
  <si>
    <t>NNA.1.1.0.0.0.0</t>
  </si>
  <si>
    <t>сгради</t>
  </si>
  <si>
    <t>NNA.1.1.1.0.0.0</t>
  </si>
  <si>
    <t>офис оборудване</t>
  </si>
  <si>
    <t>NNA.1.1.2.0.0.0</t>
  </si>
  <si>
    <t>транспорни средства</t>
  </si>
  <si>
    <t>NNA.1.1.3.0.0.0</t>
  </si>
  <si>
    <t>NNA.1.1.4.0.0.0</t>
  </si>
  <si>
    <t>2. Нематериални активи</t>
  </si>
  <si>
    <t>NNA.1.2.0.0.0.0</t>
  </si>
  <si>
    <t xml:space="preserve">ОБЩО: </t>
  </si>
  <si>
    <t>NNA.1.0.0.0.0.0</t>
  </si>
  <si>
    <t>Справка № 7 КИС-ВЗ</t>
  </si>
  <si>
    <t>А. ВЗЕМАНИЯ</t>
  </si>
  <si>
    <t>Показатели</t>
  </si>
  <si>
    <t>Сума на вземанията</t>
  </si>
  <si>
    <t>Степен на ликвидност</t>
  </si>
  <si>
    <t>до 
1 месец</t>
  </si>
  <si>
    <t xml:space="preserve">до 
3 месеца </t>
  </si>
  <si>
    <t>до една година</t>
  </si>
  <si>
    <t>І. Краткосрочни вземания</t>
  </si>
  <si>
    <t xml:space="preserve"> </t>
  </si>
  <si>
    <t>1. Вземания, свързани с емитиране</t>
  </si>
  <si>
    <t>RP.1.1.0.0.0.0</t>
  </si>
  <si>
    <t>2. Съдебни вземания и присъдени вземания</t>
  </si>
  <si>
    <t>RP.1.2.0.0.0.0</t>
  </si>
  <si>
    <t>3. Вземания от съучастия (дивиденти)</t>
  </si>
  <si>
    <t>RP.1.3.0.0.0.0</t>
  </si>
  <si>
    <t>4. Вземания от лихви, в т.ч.:</t>
  </si>
  <si>
    <t>RP.1.4.0.0.0.0</t>
  </si>
  <si>
    <t>по депозити</t>
  </si>
  <si>
    <t>RP.1.4.1.0.0.0</t>
  </si>
  <si>
    <t>по дългови фининсови инструменти</t>
  </si>
  <si>
    <t>RP.1.4.2.0.0.0</t>
  </si>
  <si>
    <t>RP.1.4.3.0.0.0</t>
  </si>
  <si>
    <t>5. Вземания, свързани с финансови инструменти, в т.ч.:</t>
  </si>
  <si>
    <t>RP.1.5.0.0.0.0</t>
  </si>
  <si>
    <t>при продажба на финансови инструменти</t>
  </si>
  <si>
    <t>RP.1.5.1.0.0.0</t>
  </si>
  <si>
    <t>увеличения на капитала</t>
  </si>
  <si>
    <t>RP.1.5.2.0.0.0</t>
  </si>
  <si>
    <t>RP.1.5.3.0.0.0</t>
  </si>
  <si>
    <t>6. Други краткосрочни вземания</t>
  </si>
  <si>
    <t>RP.1.6.0.0.0.0</t>
  </si>
  <si>
    <t xml:space="preserve">Общо вземания: </t>
  </si>
  <si>
    <t>RP.1.0.0.0.0.0</t>
  </si>
  <si>
    <t>Б. ЗАДЪЛЖЕНИЯ</t>
  </si>
  <si>
    <t>Сума на задължението</t>
  </si>
  <si>
    <t>Степен на изискуемост</t>
  </si>
  <si>
    <t>до 
3 месеца</t>
  </si>
  <si>
    <t xml:space="preserve"> до една година </t>
  </si>
  <si>
    <t>ІІ. Краткосрочни задължения</t>
  </si>
  <si>
    <t xml:space="preserve">1. Задължения по дивиденти </t>
  </si>
  <si>
    <t>RP.2.1.0.0.0.0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</si>
  <si>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</si>
  <si>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RP.2.2.0.0.0.0</t>
  </si>
  <si>
    <t>банка депозитар</t>
  </si>
  <si>
    <t>RP.2.2.1.0.0.0</t>
  </si>
  <si>
    <t>управляващо дружество</t>
  </si>
  <si>
    <t>RP.2.2.2.0.0.0</t>
  </si>
  <si>
    <t>други кредитни институции</t>
  </si>
  <si>
    <t>RP.2.2.3.0.0.0</t>
  </si>
  <si>
    <t>RP.2.3.0.0.0.0</t>
  </si>
  <si>
    <t>RP.2.4.0.0.0.0</t>
  </si>
  <si>
    <t>RP.2.5.0.0.0.0</t>
  </si>
  <si>
    <t>RP.2.6.0.0.0.0</t>
  </si>
  <si>
    <t>7. Задължения, свързани с емитиране на акции/дялове</t>
  </si>
  <si>
    <t>RP.2.7.0.0.0.0</t>
  </si>
  <si>
    <t>8. Задължения, свързани с обратно изкупуване на акции/дялове</t>
  </si>
  <si>
    <t>RP.2.8.0.0.0.0</t>
  </si>
  <si>
    <t>RP.2.9.0.0.0.1</t>
  </si>
  <si>
    <t>10. Други краткосрочни задължения, в т.ч.:</t>
  </si>
  <si>
    <t>RP.2.10.0.0.0.0</t>
  </si>
  <si>
    <t>неплатени лихви</t>
  </si>
  <si>
    <t>RP.2.10.1.0.0.1</t>
  </si>
  <si>
    <t xml:space="preserve">Общо задължения: </t>
  </si>
  <si>
    <t>RP.2.0.0.0.0.0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</si>
  <si>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</t>
    </r>
    <r>
      <rPr>
        <rFont val="Times New Roman"/>
        <b val="0"/>
        <i val="0"/>
        <color theme="1"/>
        <sz val="12.0"/>
        <u/>
      </rPr>
      <t>Вземанията и задълженията от и към чужбина се посочват в отделна справка за всяка страна.</t>
    </r>
  </si>
  <si>
    <t>Справка № 8 КИС-ФИ</t>
  </si>
  <si>
    <t>Информация за емисията</t>
  </si>
  <si>
    <t>Брой / 
Номинал</t>
  </si>
  <si>
    <t>Валута 
(код)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</si>
  <si>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</si>
  <si>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</si>
  <si>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Процент на участието в капитала на емитента 
(%)</t>
  </si>
  <si>
    <t>Балансова категория на финансовия актив</t>
  </si>
  <si>
    <t>Емитент</t>
  </si>
  <si>
    <t>ISIN</t>
  </si>
  <si>
    <t>Вид финансов
инструмент</t>
  </si>
  <si>
    <t>Държава</t>
  </si>
  <si>
    <t>Налични/
Безналични</t>
  </si>
  <si>
    <t>Регулиран пазар, на който е допуснат или се търгува</t>
  </si>
  <si>
    <r>
      <rPr>
        <rFont val="Times New Roman"/>
        <color theme="1"/>
        <sz val="12.0"/>
      </rPr>
      <t>Индекс на регулиран пазар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</si>
  <si>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2.0"/>
      </rPr>
      <t>Рейтинг на емисията</t>
    </r>
    <r>
      <rPr>
        <rFont val="Times New Roman"/>
        <color theme="1"/>
        <sz val="10.0"/>
        <vertAlign val="superscript"/>
      </rPr>
      <t>4</t>
    </r>
  </si>
  <si>
    <r>
      <rPr>
        <rFont val="Times New Roman"/>
        <color theme="1"/>
        <sz val="12.0"/>
      </rPr>
      <t>Агенция за кредитен рейтинг</t>
    </r>
    <r>
      <rPr>
        <rFont val="Times New Roman"/>
        <color theme="1"/>
        <sz val="10.0"/>
        <vertAlign val="superscript"/>
      </rPr>
      <t>4</t>
    </r>
  </si>
  <si>
    <t>Чиста цена
(лева)</t>
  </si>
  <si>
    <t>Натрупана лихва
(лева)</t>
  </si>
  <si>
    <t>Валутен курс</t>
  </si>
  <si>
    <t>Начин на оценка в края на отчетния период</t>
  </si>
  <si>
    <t>Балансова стойност в началото на отчетния период
(лева)</t>
  </si>
  <si>
    <t>Балансова стойност в края на отчетния период
(лева)</t>
  </si>
  <si>
    <t>Име</t>
  </si>
  <si>
    <t>РГ</t>
  </si>
  <si>
    <t>Дата</t>
  </si>
  <si>
    <t>Инвестиции по чл. 38, ал. 1 от ЗДКИСДПКИ</t>
  </si>
  <si>
    <t>Инвестиции по чл. 38, ал. 2 от ЗДКИСДПКИ</t>
  </si>
  <si>
    <t>Общо по ал. 1</t>
  </si>
  <si>
    <t>Общо по ал. 2</t>
  </si>
  <si>
    <t>Общо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</si>
  <si>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1. Блокираните финансови инструменти се посочват само като блокирани, без да се дублират с останалите.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</si>
  <si>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</si>
  <si>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</si>
  <si>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</si>
  <si>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r>
      <rPr>
        <rFont val="Times New Roman"/>
        <color theme="1"/>
        <sz val="12.0"/>
      </rPr>
      <t xml:space="preserve">              </t>
    </r>
    <r>
      <rPr>
        <rFont val="Times New Roman"/>
        <i/>
        <color theme="1"/>
        <sz val="12.0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</si>
  <si>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>Справка № 9 КИС-Депозити</t>
  </si>
  <si>
    <t>№ по ред</t>
  </si>
  <si>
    <t>Наименование на банката</t>
  </si>
  <si>
    <t>Валута на депозита</t>
  </si>
  <si>
    <t>Размер на депозита в съответната валута</t>
  </si>
  <si>
    <t>Левова равностойност на депозита (лв.)</t>
  </si>
  <si>
    <t>% от активите на КИС</t>
  </si>
  <si>
    <t>Справка № 10 КИС-Групи</t>
  </si>
  <si>
    <t>Наименование на групата</t>
  </si>
  <si>
    <t>Дружества, включени в групата</t>
  </si>
  <si>
    <t>Вид финансов инструмент</t>
  </si>
  <si>
    <t>Балансова стойност на съответния финансов инструмент
(в лв.)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</si>
  <si>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</si>
  <si>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</si>
  <si>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Забележка: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</si>
  <si>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</si>
  <si>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Пример:</t>
  </si>
  <si>
    <t>Група 1</t>
  </si>
  <si>
    <t>Дружество 1</t>
  </si>
  <si>
    <t>Дялове</t>
  </si>
  <si>
    <t>Дружество 2</t>
  </si>
  <si>
    <t>ОКП</t>
  </si>
  <si>
    <t>Дружество 3</t>
  </si>
  <si>
    <t>А</t>
  </si>
  <si>
    <t>Група 2</t>
  </si>
  <si>
    <t>Дружество 4</t>
  </si>
  <si>
    <t>Дружество 5</t>
  </si>
  <si>
    <t>Справка № 11 КИС-Инвестиции, чл. 49</t>
  </si>
  <si>
    <t>Брой / номинал</t>
  </si>
  <si>
    <t>Процент на участието в капитала / емисията /
дяловете на КИС / ИПП
(%)</t>
  </si>
  <si>
    <t>Справка № 12 КИС-Нарушения, чл. 51</t>
  </si>
  <si>
    <t>Нарушено инвестиционно ограничение</t>
  </si>
  <si>
    <t>Причини за нарушението</t>
  </si>
  <si>
    <t>Предприети мерки за отстраняване на нарушението</t>
  </si>
  <si>
    <t>Дата на нарушението</t>
  </si>
  <si>
    <t>Дата на изтичане на срока по чл. 52 от ЗДКИСДПКИ</t>
  </si>
  <si>
    <t>Дата на изтичане на срока по чл. 51 от ЗДКИСДПКИ</t>
  </si>
  <si>
    <t xml:space="preserve">Дата на отстраняване на нарушението </t>
  </si>
  <si>
    <t>Вид финансов инсрумент (8-FI)</t>
  </si>
  <si>
    <t>Държава (8-FI)</t>
  </si>
  <si>
    <t>Акции</t>
  </si>
  <si>
    <t>A1</t>
  </si>
  <si>
    <t>Международна, регионална или европейска организация или институция</t>
  </si>
  <si>
    <t>Код на валутата (5-DI) (8-FI) (9-DEPOZITI)</t>
  </si>
  <si>
    <t>Вид депозит (9-DEPOZITI)</t>
  </si>
  <si>
    <t>Корпоративни облигации</t>
  </si>
  <si>
    <t>AD</t>
  </si>
  <si>
    <t>Андора</t>
  </si>
  <si>
    <t>AED</t>
  </si>
  <si>
    <t>United Arab Emirates Dirham</t>
  </si>
  <si>
    <t>Безсрочен</t>
  </si>
  <si>
    <t>ООБ</t>
  </si>
  <si>
    <t>Общински облигации</t>
  </si>
  <si>
    <t>AE</t>
  </si>
  <si>
    <t>Обединени арабски емирства</t>
  </si>
  <si>
    <t>AFN</t>
  </si>
  <si>
    <t>Afghanistan Afghani</t>
  </si>
  <si>
    <t>Срочен</t>
  </si>
  <si>
    <t>ОИП</t>
  </si>
  <si>
    <t>Ипотечни облигации</t>
  </si>
  <si>
    <t>AF</t>
  </si>
  <si>
    <t>Афганистан</t>
  </si>
  <si>
    <t>ALL</t>
  </si>
  <si>
    <t>Albania Lek</t>
  </si>
  <si>
    <t>ИПП</t>
  </si>
  <si>
    <t>Инструменти на паричния пазар</t>
  </si>
  <si>
    <t>AG</t>
  </si>
  <si>
    <t>Антигуа и Барбуда</t>
  </si>
  <si>
    <t>AMD</t>
  </si>
  <si>
    <t>Armenia Dram</t>
  </si>
  <si>
    <t>ДИ</t>
  </si>
  <si>
    <t>Деривативни инструменти</t>
  </si>
  <si>
    <t>AI</t>
  </si>
  <si>
    <t>Ангила</t>
  </si>
  <si>
    <t>ANG</t>
  </si>
  <si>
    <t>Netherlands Antilles Guilder</t>
  </si>
  <si>
    <t>Дялове на КИС</t>
  </si>
  <si>
    <t>AL</t>
  </si>
  <si>
    <t>Албания</t>
  </si>
  <si>
    <t>AOA</t>
  </si>
  <si>
    <t>Angola Kwanza</t>
  </si>
  <si>
    <t>ДЦК</t>
  </si>
  <si>
    <t>Държавни ценни книжа</t>
  </si>
  <si>
    <t>AM</t>
  </si>
  <si>
    <t>Армения</t>
  </si>
  <si>
    <t>ARS</t>
  </si>
  <si>
    <t>Argentina Peso</t>
  </si>
  <si>
    <t>Блокирани</t>
  </si>
  <si>
    <t>Блокирани финансови инструменти</t>
  </si>
  <si>
    <t>AN</t>
  </si>
  <si>
    <t>Холандски Антили</t>
  </si>
  <si>
    <t>AUD</t>
  </si>
  <si>
    <t>Australia Dollar</t>
  </si>
  <si>
    <t>Други</t>
  </si>
  <si>
    <t>AO</t>
  </si>
  <si>
    <t>Ангола</t>
  </si>
  <si>
    <t>AWG</t>
  </si>
  <si>
    <t>Aruba Guilder</t>
  </si>
  <si>
    <t>AQ</t>
  </si>
  <si>
    <t>Антарктика</t>
  </si>
  <si>
    <t>AZN</t>
  </si>
  <si>
    <t>Azerbaijan New Manat</t>
  </si>
  <si>
    <t>AR</t>
  </si>
  <si>
    <t>Аржентина</t>
  </si>
  <si>
    <t>BAM</t>
  </si>
  <si>
    <t>Bosnia and Herzegovina Convertible Marka</t>
  </si>
  <si>
    <t>AS</t>
  </si>
  <si>
    <t>Американско Самоа</t>
  </si>
  <si>
    <t>BBD</t>
  </si>
  <si>
    <t>Barbados Dollar</t>
  </si>
  <si>
    <t>AT</t>
  </si>
  <si>
    <t>Австрия</t>
  </si>
  <si>
    <t>BDT</t>
  </si>
  <si>
    <t>Bangladesh Taka</t>
  </si>
  <si>
    <t>Категория на финансовия актив (8-FI)</t>
  </si>
  <si>
    <t>AU</t>
  </si>
  <si>
    <t>Австралия</t>
  </si>
  <si>
    <t>BGN</t>
  </si>
  <si>
    <t>Bulgaria Lev</t>
  </si>
  <si>
    <t>Текущи ФА</t>
  </si>
  <si>
    <t>Текущи финансови активи</t>
  </si>
  <si>
    <t>AW</t>
  </si>
  <si>
    <t>Аруба</t>
  </si>
  <si>
    <t>BHD</t>
  </si>
  <si>
    <t>Bahrain Dinar</t>
  </si>
  <si>
    <t>Нетекущи ФА</t>
  </si>
  <si>
    <t>Нетекущи финансови активи</t>
  </si>
  <si>
    <t>AZ</t>
  </si>
  <si>
    <t>Азербайджан</t>
  </si>
  <si>
    <t>BIF</t>
  </si>
  <si>
    <t>Burundi Franc</t>
  </si>
  <si>
    <t>BA</t>
  </si>
  <si>
    <t>Босна и Херцеговина</t>
  </si>
  <si>
    <t>BMD</t>
  </si>
  <si>
    <t>Bermuda Dollar</t>
  </si>
  <si>
    <t>BB</t>
  </si>
  <si>
    <t>Барбадос</t>
  </si>
  <si>
    <t>BND</t>
  </si>
  <si>
    <t>Brunei Darussalam Dollar</t>
  </si>
  <si>
    <t>BD</t>
  </si>
  <si>
    <t>Бангладеш</t>
  </si>
  <si>
    <t>BOB</t>
  </si>
  <si>
    <t>Bolivia Bolíviano</t>
  </si>
  <si>
    <t>Налични/безналични (8-FI)</t>
  </si>
  <si>
    <t>BE</t>
  </si>
  <si>
    <t>Белгия</t>
  </si>
  <si>
    <t>BRL</t>
  </si>
  <si>
    <t>Brazil Real</t>
  </si>
  <si>
    <t>Налични</t>
  </si>
  <si>
    <t>BF</t>
  </si>
  <si>
    <t>Буркина Фасо</t>
  </si>
  <si>
    <t>BSD</t>
  </si>
  <si>
    <t>Bahamas Dollar</t>
  </si>
  <si>
    <t>Безналични</t>
  </si>
  <si>
    <t>BG</t>
  </si>
  <si>
    <t>България</t>
  </si>
  <si>
    <t>BTN</t>
  </si>
  <si>
    <t>Bhutan Ngultrum</t>
  </si>
  <si>
    <t>BH</t>
  </si>
  <si>
    <t>Бахрейн</t>
  </si>
  <si>
    <t>BWP</t>
  </si>
  <si>
    <t>Botswana Pula</t>
  </si>
  <si>
    <t>BI</t>
  </si>
  <si>
    <t>Бурунди</t>
  </si>
  <si>
    <t>BYN</t>
  </si>
  <si>
    <t>Belarus Ruble</t>
  </si>
  <si>
    <t>Вид финансов инструмент (10-IG)</t>
  </si>
  <si>
    <t>BJ</t>
  </si>
  <si>
    <t>Бенин</t>
  </si>
  <si>
    <t>BZD</t>
  </si>
  <si>
    <t>Belize Dollar</t>
  </si>
  <si>
    <t>BM</t>
  </si>
  <si>
    <t>Бермуда</t>
  </si>
  <si>
    <t>CAD</t>
  </si>
  <si>
    <t>Canada Dollar</t>
  </si>
  <si>
    <t>BN</t>
  </si>
  <si>
    <t>Бруней Дерусалам</t>
  </si>
  <si>
    <t>CDF</t>
  </si>
  <si>
    <t>Congo/Kinshasa Franc</t>
  </si>
  <si>
    <t>BO</t>
  </si>
  <si>
    <t>Боливия</t>
  </si>
  <si>
    <t>CHF</t>
  </si>
  <si>
    <t>Switzerland Franc</t>
  </si>
  <si>
    <t>BR</t>
  </si>
  <si>
    <t>Бразилия</t>
  </si>
  <si>
    <t>CLP</t>
  </si>
  <si>
    <t>Chile Peso</t>
  </si>
  <si>
    <t>BS</t>
  </si>
  <si>
    <t>Бахамски острови</t>
  </si>
  <si>
    <t>CNY</t>
  </si>
  <si>
    <t>China Yuan Renminbi</t>
  </si>
  <si>
    <t>BT</t>
  </si>
  <si>
    <t>Бутан</t>
  </si>
  <si>
    <t>COP</t>
  </si>
  <si>
    <t>Colombia Peso</t>
  </si>
  <si>
    <t>BV</t>
  </si>
  <si>
    <t>Буве остров</t>
  </si>
  <si>
    <t>CRC</t>
  </si>
  <si>
    <t>Costa Rica Colon</t>
  </si>
  <si>
    <t>BW</t>
  </si>
  <si>
    <t>Ботсуана</t>
  </si>
  <si>
    <t>CUC</t>
  </si>
  <si>
    <t>Cuba Convertible Peso</t>
  </si>
  <si>
    <t>BY</t>
  </si>
  <si>
    <t>Беларус</t>
  </si>
  <si>
    <t>CUP</t>
  </si>
  <si>
    <t>Cuba Peso</t>
  </si>
  <si>
    <t>Вид финансов инструмент (11-INV 49)</t>
  </si>
  <si>
    <t>BZ</t>
  </si>
  <si>
    <t>Белиз</t>
  </si>
  <si>
    <t>CVE</t>
  </si>
  <si>
    <t>Cape Verde Escudo</t>
  </si>
  <si>
    <t>АБПГ</t>
  </si>
  <si>
    <t>Акции без право на глас</t>
  </si>
  <si>
    <t>CA</t>
  </si>
  <si>
    <t>Канада</t>
  </si>
  <si>
    <t>CZK</t>
  </si>
  <si>
    <t>Czech Republic Koruna</t>
  </si>
  <si>
    <t>ОДДЦК</t>
  </si>
  <si>
    <t>Облигации или др. дългови ЦК</t>
  </si>
  <si>
    <t>CC</t>
  </si>
  <si>
    <t>Кокосови острови (или Кийлинг острови)</t>
  </si>
  <si>
    <t>DJF</t>
  </si>
  <si>
    <t>Djibouti Franc</t>
  </si>
  <si>
    <t>ДКИС</t>
  </si>
  <si>
    <t>CD</t>
  </si>
  <si>
    <t>Демократична република Конго</t>
  </si>
  <si>
    <t>DKK</t>
  </si>
  <si>
    <t>Denmark Krone</t>
  </si>
  <si>
    <t>CF</t>
  </si>
  <si>
    <t>Централноафриканската република</t>
  </si>
  <si>
    <t>DOP</t>
  </si>
  <si>
    <t>Dominican Republic Peso</t>
  </si>
  <si>
    <t>CG</t>
  </si>
  <si>
    <t>Конго</t>
  </si>
  <si>
    <t>DZD</t>
  </si>
  <si>
    <t>Algeria Dinar</t>
  </si>
  <si>
    <t>CH</t>
  </si>
  <si>
    <t>Швейцария</t>
  </si>
  <si>
    <t>EGP</t>
  </si>
  <si>
    <t>Egypt Pound</t>
  </si>
  <si>
    <t>CI</t>
  </si>
  <si>
    <t>Кот д`Ивоар</t>
  </si>
  <si>
    <t>ERN</t>
  </si>
  <si>
    <t>Eritrea Nakfa</t>
  </si>
  <si>
    <t>CK</t>
  </si>
  <si>
    <t>Острови Кук</t>
  </si>
  <si>
    <t>ETB</t>
  </si>
  <si>
    <t>Ethiopia Birr</t>
  </si>
  <si>
    <t>CL</t>
  </si>
  <si>
    <t>Чили</t>
  </si>
  <si>
    <t>EUR</t>
  </si>
  <si>
    <t>Euro Member Countries</t>
  </si>
  <si>
    <t>CM</t>
  </si>
  <si>
    <t>Камерун</t>
  </si>
  <si>
    <t>FJD</t>
  </si>
  <si>
    <t>Fiji Dollar</t>
  </si>
  <si>
    <t>CN</t>
  </si>
  <si>
    <t>Китайската народна република</t>
  </si>
  <si>
    <t>FKP</t>
  </si>
  <si>
    <t>Falkland Islands (Malvinas) Pound</t>
  </si>
  <si>
    <t>CO</t>
  </si>
  <si>
    <t>Колумбия</t>
  </si>
  <si>
    <t>GBP</t>
  </si>
  <si>
    <t>United Kingdom Pound</t>
  </si>
  <si>
    <t>CR</t>
  </si>
  <si>
    <t>Коста Рика</t>
  </si>
  <si>
    <t>GEL</t>
  </si>
  <si>
    <t>Georgia Lari</t>
  </si>
  <si>
    <t>CS</t>
  </si>
  <si>
    <t>Сърбия и Черна гора</t>
  </si>
  <si>
    <t>GGP</t>
  </si>
  <si>
    <t>Guernsey Pound</t>
  </si>
  <si>
    <t>CU</t>
  </si>
  <si>
    <t>Куба</t>
  </si>
  <si>
    <t>GHS</t>
  </si>
  <si>
    <t>Ghana Cedi</t>
  </si>
  <si>
    <t>CV</t>
  </si>
  <si>
    <t>Кабо Верде (Зелени нос)</t>
  </si>
  <si>
    <t>GIP</t>
  </si>
  <si>
    <t>Gibraltar Pound</t>
  </si>
  <si>
    <t>CX</t>
  </si>
  <si>
    <t>Рождественски острови</t>
  </si>
  <si>
    <t>GMD</t>
  </si>
  <si>
    <t>Gambia Dalasi</t>
  </si>
  <si>
    <t>CY</t>
  </si>
  <si>
    <t>Кипър</t>
  </si>
  <si>
    <t>GNF</t>
  </si>
  <si>
    <t>Guinea Franc</t>
  </si>
  <si>
    <t>CZ</t>
  </si>
  <si>
    <t>Чешка република</t>
  </si>
  <si>
    <t>GTQ</t>
  </si>
  <si>
    <t>Guatemala Quetzal</t>
  </si>
  <si>
    <t>DE</t>
  </si>
  <si>
    <t>Германия</t>
  </si>
  <si>
    <t>GYD</t>
  </si>
  <si>
    <t>Guyana Dollar</t>
  </si>
  <si>
    <t>DJ</t>
  </si>
  <si>
    <t>Джибути</t>
  </si>
  <si>
    <t>HKD</t>
  </si>
  <si>
    <t>Hong Kong Dollar</t>
  </si>
  <si>
    <t>DK</t>
  </si>
  <si>
    <t>Дания</t>
  </si>
  <si>
    <t>HNL</t>
  </si>
  <si>
    <t>Honduras Lempira</t>
  </si>
  <si>
    <t>DM</t>
  </si>
  <si>
    <t>Доминика</t>
  </si>
  <si>
    <t>HRK</t>
  </si>
  <si>
    <t>Croatia Kuna</t>
  </si>
  <si>
    <t>DO</t>
  </si>
  <si>
    <t>Доминиканската република</t>
  </si>
  <si>
    <t>HTG</t>
  </si>
  <si>
    <t>Haiti Gourde</t>
  </si>
  <si>
    <t>DZ</t>
  </si>
  <si>
    <t>Алжир</t>
  </si>
  <si>
    <t>HUF</t>
  </si>
  <si>
    <t>Hungary Forint</t>
  </si>
  <si>
    <t>EC</t>
  </si>
  <si>
    <t>Еквадор</t>
  </si>
  <si>
    <t>IDR</t>
  </si>
  <si>
    <t>Indonesia Rupiah</t>
  </si>
  <si>
    <t>EE</t>
  </si>
  <si>
    <t>Естония</t>
  </si>
  <si>
    <t>ILS</t>
  </si>
  <si>
    <t>Israel Shekel</t>
  </si>
  <si>
    <t>EG</t>
  </si>
  <si>
    <t>Египет</t>
  </si>
  <si>
    <t>IMP</t>
  </si>
  <si>
    <t>Isle of Man Pound</t>
  </si>
  <si>
    <t>EH</t>
  </si>
  <si>
    <t>Западна Сахара</t>
  </si>
  <si>
    <t>INR</t>
  </si>
  <si>
    <t>India Rupee</t>
  </si>
  <si>
    <t>ER</t>
  </si>
  <si>
    <t>Еритрея</t>
  </si>
  <si>
    <t>IQD</t>
  </si>
  <si>
    <t>Iraq Dinar</t>
  </si>
  <si>
    <t>ES</t>
  </si>
  <si>
    <t>Испания</t>
  </si>
  <si>
    <t>IRR</t>
  </si>
  <si>
    <t>Iran Rial</t>
  </si>
  <si>
    <t>ET</t>
  </si>
  <si>
    <t>Етиопия</t>
  </si>
  <si>
    <t>ISK</t>
  </si>
  <si>
    <t>Iceland Krona</t>
  </si>
  <si>
    <t>FI</t>
  </si>
  <si>
    <t>Финландия</t>
  </si>
  <si>
    <t>JEP</t>
  </si>
  <si>
    <t>Jersey Pound</t>
  </si>
  <si>
    <t>FJ</t>
  </si>
  <si>
    <t>Фиджи</t>
  </si>
  <si>
    <t>JMD</t>
  </si>
  <si>
    <t>Jamaica Dollar</t>
  </si>
  <si>
    <t>FK</t>
  </si>
  <si>
    <t>Фолклендските острови</t>
  </si>
  <si>
    <t>JOD</t>
  </si>
  <si>
    <t>Jordan Dinar</t>
  </si>
  <si>
    <t>FM</t>
  </si>
  <si>
    <t>Федерални щати Микронезия</t>
  </si>
  <si>
    <t>JPY</t>
  </si>
  <si>
    <t>Japan Yen</t>
  </si>
  <si>
    <t>FO</t>
  </si>
  <si>
    <t>Фарьорските острови</t>
  </si>
  <si>
    <t>KES</t>
  </si>
  <si>
    <t>Kenya Shilling</t>
  </si>
  <si>
    <t>FR</t>
  </si>
  <si>
    <t>Франция</t>
  </si>
  <si>
    <t>KGS</t>
  </si>
  <si>
    <t>Kyrgyzstan Som</t>
  </si>
  <si>
    <t>GA</t>
  </si>
  <si>
    <t>Габон</t>
  </si>
  <si>
    <t>KHR</t>
  </si>
  <si>
    <t>Cambodia Riel</t>
  </si>
  <si>
    <t>GB</t>
  </si>
  <si>
    <t>Обединено Кралство Великобритания и Северна Ирландия</t>
  </si>
  <si>
    <t>KMF</t>
  </si>
  <si>
    <t>Comoros Franc</t>
  </si>
  <si>
    <t>GD</t>
  </si>
  <si>
    <t>Гренада</t>
  </si>
  <si>
    <t>KPW</t>
  </si>
  <si>
    <t>Korea (North) Won</t>
  </si>
  <si>
    <t>GE</t>
  </si>
  <si>
    <t>Грузия</t>
  </si>
  <si>
    <t>KRW</t>
  </si>
  <si>
    <t>Korea (South) Won</t>
  </si>
  <si>
    <t>GF</t>
  </si>
  <si>
    <t>Гиана (фр.)</t>
  </si>
  <si>
    <t>KWD</t>
  </si>
  <si>
    <t>Kuwait Dinar</t>
  </si>
  <si>
    <t>GG</t>
  </si>
  <si>
    <t>Гърнзи (няма официален ISO код)</t>
  </si>
  <si>
    <t>KYD</t>
  </si>
  <si>
    <t>Cayman Islands Dollar</t>
  </si>
  <si>
    <t>GH</t>
  </si>
  <si>
    <t>Гана</t>
  </si>
  <si>
    <t>KZT</t>
  </si>
  <si>
    <t>Kazakhstan Tenge</t>
  </si>
  <si>
    <t>GI</t>
  </si>
  <si>
    <t>Гибралтар</t>
  </si>
  <si>
    <t>LAK</t>
  </si>
  <si>
    <t>Laos Kip</t>
  </si>
  <si>
    <t>GL</t>
  </si>
  <si>
    <t>Гренландия</t>
  </si>
  <si>
    <t>LBP</t>
  </si>
  <si>
    <t>Lebanon Pound</t>
  </si>
  <si>
    <t>GM</t>
  </si>
  <si>
    <t>Гамбия</t>
  </si>
  <si>
    <t>LKR</t>
  </si>
  <si>
    <t>Sri Lanka Rupee</t>
  </si>
  <si>
    <t>GN</t>
  </si>
  <si>
    <t>Гвинея</t>
  </si>
  <si>
    <t>LRD</t>
  </si>
  <si>
    <t>Liberia Dollar</t>
  </si>
  <si>
    <t>GP</t>
  </si>
  <si>
    <t>Гвателупа, остров (фр.)</t>
  </si>
  <si>
    <t>LSL</t>
  </si>
  <si>
    <t>Lesotho Loti</t>
  </si>
  <si>
    <t>GQ</t>
  </si>
  <si>
    <t>Екваториална Гвинея</t>
  </si>
  <si>
    <t>LYD</t>
  </si>
  <si>
    <t>Libya Dinar</t>
  </si>
  <si>
    <t>GR</t>
  </si>
  <si>
    <t>Гърция</t>
  </si>
  <si>
    <t>MAD</t>
  </si>
  <si>
    <t>Morocco Dirham</t>
  </si>
  <si>
    <t>GS</t>
  </si>
  <si>
    <t>Южна Джорджия и Южни Сандвичеви острови</t>
  </si>
  <si>
    <t>MDL</t>
  </si>
  <si>
    <t>Moldova Leu</t>
  </si>
  <si>
    <t>GT</t>
  </si>
  <si>
    <t>Гватемала</t>
  </si>
  <si>
    <t>MGA</t>
  </si>
  <si>
    <t>Madagascar Ariary</t>
  </si>
  <si>
    <t>GU</t>
  </si>
  <si>
    <t>Гуам</t>
  </si>
  <si>
    <t>MKD</t>
  </si>
  <si>
    <t>Macedonia Denar</t>
  </si>
  <si>
    <t>GW</t>
  </si>
  <si>
    <t>Гвинея-Бисау</t>
  </si>
  <si>
    <t>MMK</t>
  </si>
  <si>
    <t>Myanmar (Burma) Kyat</t>
  </si>
  <si>
    <t>GY</t>
  </si>
  <si>
    <t>Гаяна</t>
  </si>
  <si>
    <t>MNT</t>
  </si>
  <si>
    <t>Mongolia Tughrik</t>
  </si>
  <si>
    <t>HK</t>
  </si>
  <si>
    <t>Хонг Конг</t>
  </si>
  <si>
    <t>MOP</t>
  </si>
  <si>
    <t>Macau Pataca</t>
  </si>
  <si>
    <t>HM</t>
  </si>
  <si>
    <t>о. Хърд и о-ви МакДоналд</t>
  </si>
  <si>
    <t>MRO</t>
  </si>
  <si>
    <t>Mauritania Ouguiya</t>
  </si>
  <si>
    <t>HN</t>
  </si>
  <si>
    <t>Хондурас</t>
  </si>
  <si>
    <t>MUR</t>
  </si>
  <si>
    <t>Mauritius Rupee</t>
  </si>
  <si>
    <t>HR</t>
  </si>
  <si>
    <t>Хърватия</t>
  </si>
  <si>
    <t>MVR</t>
  </si>
  <si>
    <t>Maldives (Maldive Islands) Rufiyaa</t>
  </si>
  <si>
    <t>HT</t>
  </si>
  <si>
    <t>Хаити</t>
  </si>
  <si>
    <t>MWK</t>
  </si>
  <si>
    <t>Malawi Kwacha</t>
  </si>
  <si>
    <t>HU</t>
  </si>
  <si>
    <t>Унгария</t>
  </si>
  <si>
    <t>MXN</t>
  </si>
  <si>
    <t>Mexico Peso</t>
  </si>
  <si>
    <t>ID</t>
  </si>
  <si>
    <t>Индонезия</t>
  </si>
  <si>
    <t>MYR</t>
  </si>
  <si>
    <t>Malaysia Ringgit</t>
  </si>
  <si>
    <t>IE</t>
  </si>
  <si>
    <t>Ирландия</t>
  </si>
  <si>
    <t>MZN</t>
  </si>
  <si>
    <t>Mozambique Metical</t>
  </si>
  <si>
    <t>IL</t>
  </si>
  <si>
    <t>Израел</t>
  </si>
  <si>
    <t>NAD</t>
  </si>
  <si>
    <t>Namibia Dollar</t>
  </si>
  <si>
    <t>IM</t>
  </si>
  <si>
    <t>Остров Ман</t>
  </si>
  <si>
    <t>NGN</t>
  </si>
  <si>
    <t>Nigeria Naira</t>
  </si>
  <si>
    <t>IN</t>
  </si>
  <si>
    <t>Индия</t>
  </si>
  <si>
    <t>NIO</t>
  </si>
  <si>
    <t>Nicaragua Cordoba</t>
  </si>
  <si>
    <t>IO</t>
  </si>
  <si>
    <t>Британска територия в Индийския океан</t>
  </si>
  <si>
    <t>NOK</t>
  </si>
  <si>
    <t>Norway Krone</t>
  </si>
  <si>
    <t>IQ</t>
  </si>
  <si>
    <t>Ирак</t>
  </si>
  <si>
    <t>NPR</t>
  </si>
  <si>
    <t>Nepal Rupee</t>
  </si>
  <si>
    <t>IR</t>
  </si>
  <si>
    <t>Ислямска република Иран</t>
  </si>
  <si>
    <t>NZD</t>
  </si>
  <si>
    <t>New Zealand Dollar</t>
  </si>
  <si>
    <t>IS</t>
  </si>
  <si>
    <t>Исландия</t>
  </si>
  <si>
    <t>OMR</t>
  </si>
  <si>
    <t>Oman Rial</t>
  </si>
  <si>
    <t>IT</t>
  </si>
  <si>
    <t>Италия</t>
  </si>
  <si>
    <t>PAB</t>
  </si>
  <si>
    <t>Panama Balboa</t>
  </si>
  <si>
    <t>JE</t>
  </si>
  <si>
    <t>Джързи</t>
  </si>
  <si>
    <t>PEN</t>
  </si>
  <si>
    <t>Peru Sol</t>
  </si>
  <si>
    <t>JM</t>
  </si>
  <si>
    <t>Ямайка</t>
  </si>
  <si>
    <t>PGK</t>
  </si>
  <si>
    <t>Papua New Guinea Kina</t>
  </si>
  <si>
    <t>JO</t>
  </si>
  <si>
    <t>Йордания</t>
  </si>
  <si>
    <t>PHP</t>
  </si>
  <si>
    <t>Philippines Peso</t>
  </si>
  <si>
    <t>JP</t>
  </si>
  <si>
    <t>Япония</t>
  </si>
  <si>
    <t>PKR</t>
  </si>
  <si>
    <t>Pakistan Rupee</t>
  </si>
  <si>
    <t>KE</t>
  </si>
  <si>
    <t>Кения</t>
  </si>
  <si>
    <t>PLN</t>
  </si>
  <si>
    <t>Poland Zloty</t>
  </si>
  <si>
    <t>KG</t>
  </si>
  <si>
    <t>Киргизстан</t>
  </si>
  <si>
    <t>PYG</t>
  </si>
  <si>
    <t>Paraguay Guarani</t>
  </si>
  <si>
    <t>KH</t>
  </si>
  <si>
    <t>Камбоджа</t>
  </si>
  <si>
    <t>QAR</t>
  </si>
  <si>
    <t>Qatar Riyal</t>
  </si>
  <si>
    <t>KI</t>
  </si>
  <si>
    <t>Кирибати</t>
  </si>
  <si>
    <t>RON</t>
  </si>
  <si>
    <t>Romania New Leu</t>
  </si>
  <si>
    <t>KM</t>
  </si>
  <si>
    <t>Коморски острови</t>
  </si>
  <si>
    <t>RSD</t>
  </si>
  <si>
    <t>Serbia Dinar</t>
  </si>
  <si>
    <t>KN</t>
  </si>
  <si>
    <t>Сейнт Китс и Нейвис</t>
  </si>
  <si>
    <t>RUB</t>
  </si>
  <si>
    <t>Russia Ruble</t>
  </si>
  <si>
    <t>KP</t>
  </si>
  <si>
    <t>Корейска народно-демократична република</t>
  </si>
  <si>
    <t>RWF</t>
  </si>
  <si>
    <t>Rwanda Franc</t>
  </si>
  <si>
    <t>KR</t>
  </si>
  <si>
    <t>Република Корея</t>
  </si>
  <si>
    <t>SAR</t>
  </si>
  <si>
    <t>Saudi Arabia Riyal</t>
  </si>
  <si>
    <t>KW</t>
  </si>
  <si>
    <t>Кувейт</t>
  </si>
  <si>
    <t>SBD</t>
  </si>
  <si>
    <t>Solomon Islands Dollar</t>
  </si>
  <si>
    <t>KY</t>
  </si>
  <si>
    <t>Кайманови острови</t>
  </si>
  <si>
    <t>SCR</t>
  </si>
  <si>
    <t>Seychelles Rupee</t>
  </si>
  <si>
    <t>KZ</t>
  </si>
  <si>
    <t>Казахстан</t>
  </si>
  <si>
    <t>SDG</t>
  </si>
  <si>
    <t>Sudan Pound</t>
  </si>
  <si>
    <t>LA</t>
  </si>
  <si>
    <t>Лаоска народно-демократична република</t>
  </si>
  <si>
    <t>SEK</t>
  </si>
  <si>
    <t>Sweden Krona</t>
  </si>
  <si>
    <t>LB</t>
  </si>
  <si>
    <t>Ливан</t>
  </si>
  <si>
    <t>SGD</t>
  </si>
  <si>
    <t>Singapore Dollar</t>
  </si>
  <si>
    <t>LC</t>
  </si>
  <si>
    <t>Санта Лучия</t>
  </si>
  <si>
    <t>SHP</t>
  </si>
  <si>
    <t>Saint Helena Pound</t>
  </si>
  <si>
    <t>LI</t>
  </si>
  <si>
    <t>Лихтенщайн</t>
  </si>
  <si>
    <t>SLL</t>
  </si>
  <si>
    <t>Sierra Leone Leone</t>
  </si>
  <si>
    <t>LK</t>
  </si>
  <si>
    <t>Шри Ланка</t>
  </si>
  <si>
    <t>SOS</t>
  </si>
  <si>
    <t>Somalia Shilling</t>
  </si>
  <si>
    <t>LR</t>
  </si>
  <si>
    <t>Либерия</t>
  </si>
  <si>
    <t>SPL*</t>
  </si>
  <si>
    <t>Seborga Luigino</t>
  </si>
  <si>
    <t>LS</t>
  </si>
  <si>
    <t>Лесото</t>
  </si>
  <si>
    <t>SRD</t>
  </si>
  <si>
    <t>Suriname Dollar</t>
  </si>
  <si>
    <t>LT</t>
  </si>
  <si>
    <t>Литва</t>
  </si>
  <si>
    <t>STD</t>
  </si>
  <si>
    <t>São Tomé and Príncipe Dobra</t>
  </si>
  <si>
    <t>LU</t>
  </si>
  <si>
    <t>Люксембург</t>
  </si>
  <si>
    <t>SVC</t>
  </si>
  <si>
    <t>El Salvador Colon</t>
  </si>
  <si>
    <t>LV</t>
  </si>
  <si>
    <t>Латвия</t>
  </si>
  <si>
    <t>SYP</t>
  </si>
  <si>
    <t>Syria Pound</t>
  </si>
  <si>
    <t>LY</t>
  </si>
  <si>
    <t>Либийска арабска джамахирия</t>
  </si>
  <si>
    <t>SZL</t>
  </si>
  <si>
    <t>Swaziland Lilangeni</t>
  </si>
  <si>
    <t>MA</t>
  </si>
  <si>
    <t>Мароко</t>
  </si>
  <si>
    <t>THB</t>
  </si>
  <si>
    <t>Thailand Baht</t>
  </si>
  <si>
    <t>MC</t>
  </si>
  <si>
    <t>Монако</t>
  </si>
  <si>
    <t>TJS</t>
  </si>
  <si>
    <t>Tajikistan Somoni</t>
  </si>
  <si>
    <t>MD</t>
  </si>
  <si>
    <t>Република Молдова</t>
  </si>
  <si>
    <t>TMT</t>
  </si>
  <si>
    <t>Turkmenistan Manat</t>
  </si>
  <si>
    <t>ME</t>
  </si>
  <si>
    <t>Черна гора</t>
  </si>
  <si>
    <t>TND</t>
  </si>
  <si>
    <t>Tunisia Dinar</t>
  </si>
  <si>
    <t>MG</t>
  </si>
  <si>
    <t>Мадагаскар</t>
  </si>
  <si>
    <t>TOP</t>
  </si>
  <si>
    <t>Tonga Pa'anga</t>
  </si>
  <si>
    <t>MH</t>
  </si>
  <si>
    <t>Маршалски острови</t>
  </si>
  <si>
    <t>TRY</t>
  </si>
  <si>
    <t>Turkey Lira</t>
  </si>
  <si>
    <t>MK</t>
  </si>
  <si>
    <t>Република Македония</t>
  </si>
  <si>
    <t>TTD</t>
  </si>
  <si>
    <t>Trinidad and Tobago Dollar</t>
  </si>
  <si>
    <t>ML</t>
  </si>
  <si>
    <t>Мали</t>
  </si>
  <si>
    <t>TVD</t>
  </si>
  <si>
    <t>Tuvalu Dollar</t>
  </si>
  <si>
    <t>MM</t>
  </si>
  <si>
    <t>Миянмар</t>
  </si>
  <si>
    <t>TWD</t>
  </si>
  <si>
    <t>Taiwan New Dollar</t>
  </si>
  <si>
    <t>MN</t>
  </si>
  <si>
    <t>Монголия</t>
  </si>
  <si>
    <t>TZS</t>
  </si>
  <si>
    <t>Tanzania Shilling</t>
  </si>
  <si>
    <t>MO</t>
  </si>
  <si>
    <t>Макао</t>
  </si>
  <si>
    <t>UAH</t>
  </si>
  <si>
    <t>Ukraine Hryvnia</t>
  </si>
  <si>
    <t>MP</t>
  </si>
  <si>
    <t>Северни Мариански острови</t>
  </si>
  <si>
    <t>UGX</t>
  </si>
  <si>
    <t>Uganda Shilling</t>
  </si>
  <si>
    <t>MQ</t>
  </si>
  <si>
    <t>Мартиника</t>
  </si>
  <si>
    <t>USD</t>
  </si>
  <si>
    <t>United States Dollar</t>
  </si>
  <si>
    <t>MR</t>
  </si>
  <si>
    <t>Мавритания</t>
  </si>
  <si>
    <t>UYU</t>
  </si>
  <si>
    <t>Uruguay Peso</t>
  </si>
  <si>
    <t>MS</t>
  </si>
  <si>
    <t>Монсерат</t>
  </si>
  <si>
    <t>UZS</t>
  </si>
  <si>
    <t>Uzbekistan Som</t>
  </si>
  <si>
    <t>MT</t>
  </si>
  <si>
    <t>Малта</t>
  </si>
  <si>
    <t>VEF</t>
  </si>
  <si>
    <t>Venezuela Bolivar</t>
  </si>
  <si>
    <t>MU</t>
  </si>
  <si>
    <t>Мавриций</t>
  </si>
  <si>
    <t>VND</t>
  </si>
  <si>
    <t>Viet Nam Dong</t>
  </si>
  <si>
    <t>MV</t>
  </si>
  <si>
    <t>Малдивските острови</t>
  </si>
  <si>
    <t>VUV</t>
  </si>
  <si>
    <t>Vanuatu Vatu</t>
  </si>
  <si>
    <t>MW</t>
  </si>
  <si>
    <t>Малави</t>
  </si>
  <si>
    <t>WST</t>
  </si>
  <si>
    <t>Samoa Tala</t>
  </si>
  <si>
    <t>MX</t>
  </si>
  <si>
    <t>Мексико</t>
  </si>
  <si>
    <t>XAF</t>
  </si>
  <si>
    <t>Communauté Financière Africaine (BEAC) CFA Franc BEAC</t>
  </si>
  <si>
    <t>MY</t>
  </si>
  <si>
    <t>Малайзия</t>
  </si>
  <si>
    <t>XCD</t>
  </si>
  <si>
    <t>East Caribbean Dollar</t>
  </si>
  <si>
    <t>MZ</t>
  </si>
  <si>
    <t>Мозамбик</t>
  </si>
  <si>
    <t>XDR</t>
  </si>
  <si>
    <t>International Monetary Fund (IMF) Special Drawing Rights</t>
  </si>
  <si>
    <t>NA</t>
  </si>
  <si>
    <t>Намибия</t>
  </si>
  <si>
    <t>XOF</t>
  </si>
  <si>
    <t>Communauté Financière Africaine (BCEAO) Franc</t>
  </si>
  <si>
    <t>NC</t>
  </si>
  <si>
    <t>Нова Каледония</t>
  </si>
  <si>
    <t>XPF</t>
  </si>
  <si>
    <t>Comptoirs Français du Pacifique (CFP) Franc</t>
  </si>
  <si>
    <t>NE</t>
  </si>
  <si>
    <t>Нигер</t>
  </si>
  <si>
    <t>YER</t>
  </si>
  <si>
    <t>Yemen Rial</t>
  </si>
  <si>
    <t>NF</t>
  </si>
  <si>
    <t>о. Норфолк</t>
  </si>
  <si>
    <t>ZAR</t>
  </si>
  <si>
    <t>South Africa Rand</t>
  </si>
  <si>
    <t>NG</t>
  </si>
  <si>
    <t>Нигерия</t>
  </si>
  <si>
    <t>ZMW</t>
  </si>
  <si>
    <t>Zambia Kwacha</t>
  </si>
  <si>
    <t>NI</t>
  </si>
  <si>
    <t>Никарагуа</t>
  </si>
  <si>
    <t>ZWD</t>
  </si>
  <si>
    <t>Zimbabwe Dollar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</si>
  <si>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</si>
  <si>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</si>
  <si>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</si>
  <si>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</si>
  <si>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</si>
  <si>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</si>
  <si>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</si>
  <si>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</si>
  <si>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</si>
  <si>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</si>
  <si>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</si>
  <si>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</si>
  <si>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</si>
  <si>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</si>
  <si>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</si>
  <si>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</si>
  <si>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</si>
  <si>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</si>
  <si>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</si>
  <si>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</si>
  <si>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</si>
  <si>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</si>
  <si>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</si>
  <si>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</si>
  <si>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</si>
  <si>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</si>
  <si>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</si>
  <si>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</si>
  <si>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</si>
  <si>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</si>
  <si>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</si>
  <si>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</si>
  <si>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</si>
  <si>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</si>
  <si>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</si>
  <si>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</si>
  <si>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</si>
  <si>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</si>
  <si>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</si>
  <si>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</si>
  <si>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</si>
  <si>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</si>
  <si>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</si>
  <si>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</si>
  <si>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</si>
  <si>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</si>
  <si>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</si>
  <si>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</si>
  <si>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</si>
  <si>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</si>
  <si>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</si>
  <si>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</si>
  <si>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</si>
  <si>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</si>
  <si>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</si>
  <si>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</si>
  <si>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SB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</si>
  <si>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</si>
  <si>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</si>
  <si>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</si>
  <si>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</si>
  <si>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</si>
  <si>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</si>
  <si>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</si>
  <si>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</si>
  <si>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</si>
  <si>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</si>
  <si>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</si>
  <si>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</si>
  <si>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</si>
  <si>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</si>
  <si>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</si>
  <si>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</si>
  <si>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</si>
  <si>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</si>
  <si>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</si>
  <si>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</si>
  <si>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</si>
  <si>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</si>
  <si>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</si>
  <si>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</si>
  <si>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</si>
  <si>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</si>
  <si>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</si>
  <si>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</si>
  <si>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</si>
  <si>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</si>
  <si>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</si>
  <si>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</si>
  <si>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</si>
  <si>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</si>
  <si>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</si>
  <si>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</si>
  <si>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</si>
  <si>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</si>
  <si>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</si>
  <si>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</si>
  <si>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</si>
  <si>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</si>
  <si>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</si>
  <si>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</si>
  <si>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</si>
  <si>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</si>
  <si>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</si>
  <si>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</si>
  <si>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</si>
  <si>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</si>
  <si>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</si>
  <si>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</si>
  <si>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</si>
  <si>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</si>
  <si>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</si>
  <si>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</si>
  <si>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</si>
  <si>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</si>
  <si>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</si>
  <si>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</si>
  <si>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</si>
  <si>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</si>
  <si>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</si>
  <si>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</si>
  <si>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</si>
  <si>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</si>
  <si>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</si>
  <si>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</si>
  <si>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</si>
  <si>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</si>
  <si>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</si>
  <si>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</si>
  <si>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</si>
  <si>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</si>
  <si>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</si>
  <si>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</si>
  <si>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</si>
  <si>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</si>
  <si>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</si>
  <si>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</si>
  <si>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</si>
  <si>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</si>
  <si>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</si>
  <si>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</si>
  <si>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</si>
  <si>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</si>
  <si>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</si>
  <si>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</si>
  <si>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</si>
  <si>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</si>
  <si>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</si>
  <si>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</si>
  <si>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</si>
  <si>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</si>
  <si>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</si>
  <si>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</si>
  <si>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</si>
  <si>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</si>
  <si>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</si>
  <si>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</si>
  <si>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</si>
  <si>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</si>
  <si>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</si>
  <si>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</si>
  <si>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</si>
  <si>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</si>
  <si>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</si>
  <si>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ФОРМАЛЕН КОНТОЛ</t>
  </si>
  <si>
    <t>КИС - ОФС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</si>
  <si>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</si>
  <si>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</si>
  <si>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</si>
  <si>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</si>
  <si>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КИС-ОПП</t>
  </si>
  <si>
    <t>ОТЧЕТ ЗА ПАРИЧНИТЕ ПОТОЦИ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</si>
  <si>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</si>
  <si>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</si>
  <si>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</si>
  <si>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</si>
  <si>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</si>
  <si>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КИС-ОСК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</si>
  <si>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</si>
  <si>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</si>
  <si>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</si>
  <si>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</si>
  <si>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</si>
  <si>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КИС-ДРУГИ КОНТРОЛИ</t>
  </si>
  <si>
    <t xml:space="preserve"> 6-NNA</t>
  </si>
  <si>
    <t>Нетекущи нефинансови активи/Други нетекущи активи</t>
  </si>
  <si>
    <t>Вземания, свързани с емитиране</t>
  </si>
  <si>
    <t>Общо вземания</t>
  </si>
  <si>
    <t>Общо задължения</t>
  </si>
  <si>
    <t>Обща стойност на финан. инструменти</t>
  </si>
  <si>
    <t>Банкови депозити</t>
  </si>
  <si>
    <t>Наименование</t>
  </si>
  <si>
    <t>РГ в КФН</t>
  </si>
  <si>
    <t>Индикатор</t>
  </si>
  <si>
    <t>Подиндикатор</t>
  </si>
  <si>
    <t>Сума</t>
  </si>
  <si>
    <t>СЧЕТОВОДЕН БАЛАНС</t>
  </si>
  <si>
    <t>Активи</t>
  </si>
  <si>
    <t>(</t>
  </si>
  <si>
    <t>Пасиви</t>
  </si>
  <si>
    <t>Разходи</t>
  </si>
  <si>
    <t>Приходи</t>
  </si>
  <si>
    <t>Парични потоци</t>
  </si>
  <si>
    <t>Собствен капитал</t>
  </si>
  <si>
    <t>Валута в която са емитирани дяловете</t>
  </si>
  <si>
    <t>Допълнителна информация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</si>
  <si>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</si>
  <si>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</si>
  <si>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</si>
  <si>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</si>
  <si>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</si>
  <si>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InstrumentType</t>
  </si>
  <si>
    <t>Country</t>
  </si>
  <si>
    <t>Currencies</t>
  </si>
  <si>
    <t>Deposits</t>
  </si>
  <si>
    <t>bsType</t>
  </si>
  <si>
    <t>SecurityType</t>
  </si>
  <si>
    <t>Instrument_Type_Group</t>
  </si>
  <si>
    <t>Instrument_49(2)</t>
  </si>
  <si>
    <t>акции без право на глас</t>
  </si>
  <si>
    <t>облигации или др. дългови ЦК</t>
  </si>
  <si>
    <t>дялове на КИС</t>
  </si>
  <si>
    <t>инструменти на паричния пазар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</si>
</sst>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dd/m/yyyy\ &quot;г.&quot;"/>
    <numFmt numFmtId="165" formatCode="_-* #,##0.00\ &quot;лв&quot;_-;\-* #,##0.00\ &quot;лв&quot;_-;_-* &quot;-&quot;??\ &quot;лв&quot;_-;_-@"/>
    <numFmt numFmtId="166" formatCode="#,##0.0000"/>
    <numFmt numFmtId="167" formatCode="#,##0.0000\ &quot;лв.&quot;"/>
    <numFmt numFmtId="168" formatCode="#,##0.00\ &quot;лв.&quot;"/>
    <numFmt numFmtId="169" formatCode="###,###,##0.00"/>
    <numFmt numFmtId="170" formatCode="###,###,##0.00000"/>
    <numFmt numFmtId="171" formatCode="#,##0.00000"/>
    <numFmt numFmtId="172" formatCode="0.0000%"/>
    <numFmt numFmtId="173" formatCode="#,##0_ ;[Red]\-#,##0\ "/>
    <numFmt numFmtId="174" formatCode="dd\.mm\.yyyy\ &quot;г.&quot;"/>
    <numFmt numFmtId="175" formatCode="dd/mm/yyyy"/>
  </numFmts>
  <fonts count="30">
    <font>
      <sz val="10.0"/>
      <color rgb="FF000000"/>
      <name val="Arial"/>
      <scheme val="minor"/>
    </font>
    <font>
      <sz val="10.0"/>
      <color theme="1"/>
      <name val="Times New Roman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0.0"/>
      <color rgb="FF0000FF"/>
      <name val="Times New Roman"/>
    </font>
    <font>
      <i/>
      <sz val="12.0"/>
      <color theme="1"/>
      <name val="Times New Roman"/>
    </font>
    <font>
      <sz val="11.0"/>
      <color theme="1"/>
      <name val="Times New Roman"/>
    </font>
    <font>
      <i/>
      <sz val="11.0"/>
      <color theme="1"/>
      <name val="Times New Roman"/>
    </font>
    <font>
      <b/>
      <sz val="10.0"/>
      <color theme="1"/>
      <name val="Times New Roman"/>
    </font>
    <font>
      <b/>
      <strike/>
      <sz val="12.0"/>
      <color theme="1"/>
      <name val="Times New Roman"/>
    </font>
    <font>
      <strike/>
      <sz val="12.0"/>
      <color theme="1"/>
      <name val="Times New Roman"/>
    </font>
    <font>
      <i/>
      <sz val="10.0"/>
      <color theme="1"/>
      <name val="Times New Roman"/>
    </font>
    <font>
      <sz val="9.0"/>
      <color theme="1"/>
      <name val="Times New Roman"/>
    </font>
    <font>
      <b/>
      <sz val="11.0"/>
      <color theme="1"/>
      <name val="Times New Roman"/>
    </font>
    <font>
      <b/>
      <sz val="9.0"/>
      <color theme="1"/>
      <name val="Times New Roman"/>
    </font>
    <font>
      <sz val="10.0"/>
      <color theme="1"/>
      <name val="Arial"/>
    </font>
    <font>
      <b/>
      <i/>
      <u/>
      <sz val="12.0"/>
      <color theme="1"/>
      <name val="Times New Roman"/>
    </font>
    <font>
      <b/>
      <i/>
      <sz val="12.0"/>
      <color theme="1"/>
      <name val="Times New Roman"/>
    </font>
    <font>
      <b/>
      <i/>
      <u/>
      <sz val="12.0"/>
      <color theme="1"/>
      <name val="Times New Roman"/>
    </font>
    <font>
      <b/>
      <i/>
      <u/>
      <sz val="12.0"/>
      <color theme="1"/>
      <name val="Times New Roman"/>
    </font>
    <font>
      <sz val="8.0"/>
      <color theme="1"/>
      <name val="Arimo"/>
    </font>
    <font>
      <sz val="10.0"/>
      <color theme="1"/>
      <name val="Arimo"/>
    </font>
    <font>
      <sz val="10.0"/>
      <color rgb="FF000000"/>
      <name val="Times New Roman"/>
    </font>
    <font>
      <b/>
      <i/>
      <u/>
      <sz val="12.0"/>
      <color theme="1"/>
      <name val="Times New Roman"/>
    </font>
    <font>
      <b/>
      <i/>
      <sz val="12.0"/>
      <color rgb="FF0066CC"/>
      <name val="Times New Roman"/>
    </font>
    <font>
      <b/>
      <sz val="12.0"/>
      <color rgb="FF0000FF"/>
      <name val="Times New Roman"/>
    </font>
    <font>
      <b/>
      <sz val="12.0"/>
      <color rgb="FF0066CC"/>
      <name val="Times New Roman"/>
    </font>
    <font>
      <color theme="1"/>
      <name val="Arial"/>
      <scheme val="minor"/>
    </font>
    <font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DDD9C3"/>
        <bgColor rgb="FFDDD9C3"/>
      </patternFill>
    </fill>
    <fill>
      <patternFill patternType="solid">
        <fgColor rgb="FFEAF1DD"/>
        <bgColor rgb="FFEAF1DD"/>
      </patternFill>
    </fill>
    <fill>
      <patternFill patternType="solid">
        <fgColor rgb="FFC6D9F0"/>
        <bgColor rgb="FFC6D9F0"/>
      </patternFill>
    </fill>
  </fills>
  <borders count="4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right" shrinkToFit="0" vertical="center" wrapText="1"/>
    </xf>
    <xf borderId="5" fillId="2" fontId="4" numFmtId="14" xfId="0" applyAlignment="1" applyBorder="1" applyFill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5" fillId="2" fontId="4" numFmtId="49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right" shrinkToFit="0" vertical="bottom" wrapText="0"/>
    </xf>
    <xf borderId="5" fillId="2" fontId="4" numFmtId="49" xfId="0" applyAlignment="1" applyBorder="1" applyFont="1" applyNumberFormat="1">
      <alignment shrinkToFit="0" vertical="bottom" wrapText="0"/>
    </xf>
    <xf borderId="5" fillId="2" fontId="5" numFmtId="49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5" fillId="0" fontId="4" numFmtId="0" xfId="0" applyAlignment="1" applyBorder="1" applyFont="1">
      <alignment horizontal="right" shrinkToFit="0" vertical="center" wrapText="0"/>
    </xf>
    <xf borderId="5" fillId="0" fontId="4" numFmtId="0" xfId="0" applyAlignment="1" applyBorder="1" applyFont="1">
      <alignment shrinkToFit="0" vertical="bottom" wrapText="1"/>
    </xf>
    <xf borderId="5" fillId="0" fontId="4" numFmtId="49" xfId="0" applyAlignment="1" applyBorder="1" applyFont="1" applyNumberFormat="1">
      <alignment horizontal="left" shrinkToFit="0" vertical="top" wrapText="1"/>
    </xf>
    <xf borderId="5" fillId="0" fontId="4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right" shrinkToFit="0" vertical="center" wrapText="0"/>
    </xf>
    <xf borderId="0" fillId="0" fontId="7" numFmtId="164" xfId="0" applyAlignment="1" applyFont="1" applyNumberForma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7" numFmtId="49" xfId="0" applyAlignment="1" applyFont="1" applyNumberFormat="1">
      <alignment horizontal="left"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center" wrapText="1"/>
    </xf>
    <xf borderId="5" fillId="0" fontId="2" numFmtId="14" xfId="0" applyAlignment="1" applyBorder="1" applyFont="1" applyNumberFormat="1">
      <alignment horizontal="center" shrinkToFit="0" vertical="center" wrapText="1"/>
    </xf>
    <xf borderId="5" fillId="0" fontId="2" numFmtId="49" xfId="0" applyAlignment="1" applyBorder="1" applyFont="1" applyNumberForma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49" xfId="0" applyAlignment="1" applyBorder="1" applyFont="1" applyNumberFormat="1">
      <alignment horizontal="center" shrinkToFit="0" vertical="center" wrapText="1"/>
    </xf>
    <xf borderId="5" fillId="3" fontId="2" numFmtId="0" xfId="0" applyAlignment="1" applyBorder="1" applyFill="1" applyFont="1">
      <alignment horizontal="left" shrinkToFit="0" vertical="top" wrapText="1"/>
    </xf>
    <xf borderId="5" fillId="3" fontId="9" numFmtId="0" xfId="0" applyAlignment="1" applyBorder="1" applyFont="1">
      <alignment horizontal="center" shrinkToFit="0" vertical="top" wrapText="1"/>
    </xf>
    <xf borderId="5" fillId="0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5" fillId="0" fontId="2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shrinkToFit="0" vertical="bottom" wrapText="1"/>
    </xf>
    <xf borderId="5" fillId="2" fontId="2" numFmtId="3" xfId="0" applyAlignment="1" applyBorder="1" applyFont="1" applyNumberFormat="1">
      <alignment shrinkToFit="0" vertical="bottom" wrapText="1"/>
    </xf>
    <xf borderId="0" fillId="0" fontId="2" numFmtId="0" xfId="0" applyAlignment="1" applyFont="1">
      <alignment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5" fillId="0" fontId="4" numFmtId="3" xfId="0" applyAlignment="1" applyBorder="1" applyFont="1" applyNumberFormat="1">
      <alignment shrinkToFit="0" vertical="bottom" wrapText="1"/>
    </xf>
    <xf borderId="0" fillId="0" fontId="4" numFmtId="0" xfId="0" applyAlignment="1" applyFont="1">
      <alignment shrinkToFit="0" vertical="bottom" wrapText="1"/>
    </xf>
    <xf borderId="5" fillId="0" fontId="4" numFmtId="0" xfId="0" applyAlignment="1" applyBorder="1" applyFont="1">
      <alignment horizontal="left" shrinkToFit="0" vertical="center" wrapText="1"/>
    </xf>
    <xf borderId="5" fillId="2" fontId="4" numFmtId="3" xfId="0" applyAlignment="1" applyBorder="1" applyFont="1" applyNumberFormat="1">
      <alignment shrinkToFit="0" vertical="center" wrapText="1"/>
    </xf>
    <xf borderId="5" fillId="2" fontId="4" numFmtId="3" xfId="0" applyAlignment="1" applyBorder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1"/>
    </xf>
    <xf borderId="5" fillId="0" fontId="4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8" fillId="2" fontId="4" numFmtId="3" xfId="0" applyAlignment="1" applyBorder="1" applyFont="1" applyNumberFormat="1">
      <alignment shrinkToFit="0" vertical="bottom" wrapText="1"/>
    </xf>
    <xf borderId="5" fillId="0" fontId="4" numFmtId="0" xfId="0" applyAlignment="1" applyBorder="1" applyFont="1">
      <alignment horizontal="left" shrinkToFit="0" vertical="bottom" wrapText="1"/>
    </xf>
    <xf borderId="0" fillId="0" fontId="4" numFmtId="16" xfId="0" applyAlignment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0"/>
    </xf>
    <xf borderId="5" fillId="2" fontId="4" numFmtId="3" xfId="0" applyAlignment="1" applyBorder="1" applyFont="1" applyNumberFormat="1">
      <alignment shrinkToFit="0" vertical="bottom" wrapText="0"/>
    </xf>
    <xf borderId="5" fillId="0" fontId="4" numFmtId="3" xfId="0" applyAlignment="1" applyBorder="1" applyFont="1" applyNumberFormat="1">
      <alignment shrinkToFit="0" vertical="bottom" wrapText="0"/>
    </xf>
    <xf borderId="5" fillId="2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horizontal="right" shrinkToFit="0" vertical="bottom" wrapText="1"/>
    </xf>
    <xf borderId="5" fillId="0" fontId="2" numFmtId="3" xfId="0" applyAlignment="1" applyBorder="1" applyFont="1" applyNumberFormat="1">
      <alignment horizontal="right" shrinkToFit="0" vertical="bottom" wrapText="0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right" shrinkToFit="0" vertical="center" wrapText="0"/>
    </xf>
    <xf borderId="0" fillId="0" fontId="4" numFmtId="164" xfId="0" applyAlignment="1" applyFont="1" applyNumberFormat="1">
      <alignment horizontal="left" shrinkToFit="0" vertical="center" wrapText="1"/>
    </xf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center" wrapText="0"/>
    </xf>
    <xf borderId="0" fillId="0" fontId="4" numFmtId="49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5" fillId="0" fontId="2" numFmtId="3" xfId="0" applyAlignment="1" applyBorder="1" applyFont="1" applyNumberFormat="1">
      <alignment shrinkToFit="0" vertical="center" wrapText="0"/>
    </xf>
    <xf borderId="5" fillId="0" fontId="2" numFmtId="0" xfId="0" applyAlignment="1" applyBorder="1" applyFont="1">
      <alignment shrinkToFit="0" vertical="center" wrapText="0"/>
    </xf>
    <xf borderId="5" fillId="3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right" shrinkToFit="0" vertical="center" wrapText="1"/>
    </xf>
    <xf borderId="5" fillId="0" fontId="4" numFmtId="3" xfId="0" applyAlignment="1" applyBorder="1" applyFont="1" applyNumberFormat="1">
      <alignment shrinkToFit="0" vertical="center" wrapText="1"/>
    </xf>
    <xf borderId="5" fillId="0" fontId="2" numFmtId="3" xfId="0" applyAlignment="1" applyBorder="1" applyFont="1" applyNumberFormat="1">
      <alignment shrinkToFit="0" vertical="center" wrapText="1"/>
    </xf>
    <xf borderId="5" fillId="3" fontId="4" numFmtId="0" xfId="0" applyAlignment="1" applyBorder="1" applyFont="1">
      <alignment shrinkToFit="0" vertical="center" wrapText="1"/>
    </xf>
    <xf borderId="5" fillId="2" fontId="2" numFmtId="3" xfId="0" applyAlignment="1" applyBorder="1" applyFont="1" applyNumberFormat="1">
      <alignment shrinkToFit="0" vertical="center" wrapText="1"/>
    </xf>
    <xf borderId="0" fillId="0" fontId="10" numFmtId="0" xfId="0" applyAlignment="1" applyFont="1">
      <alignment shrinkToFit="0" vertical="bottom" wrapText="1"/>
    </xf>
    <xf borderId="0" fillId="0" fontId="11" numFmtId="0" xfId="0" applyAlignment="1" applyFont="1">
      <alignment shrinkToFit="0" vertical="bottom" wrapText="1"/>
    </xf>
    <xf borderId="0" fillId="0" fontId="10" numFmtId="0" xfId="0" applyAlignment="1" applyFont="1">
      <alignment horizontal="right" shrinkToFit="0" vertical="bottom" wrapText="1"/>
    </xf>
    <xf borderId="0" fillId="0" fontId="1" numFmtId="0" xfId="0" applyAlignment="1" applyFont="1">
      <alignment horizontal="right" shrinkToFit="0" vertical="top" wrapText="0"/>
    </xf>
    <xf borderId="0" fillId="0" fontId="12" numFmtId="0" xfId="0" applyAlignment="1" applyFont="1">
      <alignment horizontal="right" shrinkToFit="0" vertical="top" wrapText="0"/>
    </xf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top" wrapText="0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0"/>
    </xf>
    <xf borderId="0" fillId="0" fontId="1" numFmtId="164" xfId="0" applyAlignment="1" applyFont="1" applyNumberFormat="1">
      <alignment horizontal="left" shrinkToFit="0" vertical="center" wrapText="1"/>
    </xf>
    <xf borderId="0" fillId="0" fontId="9" numFmtId="0" xfId="0" applyAlignment="1" applyFont="1">
      <alignment shrinkToFit="0" vertical="top" wrapText="1"/>
    </xf>
    <xf borderId="0" fillId="0" fontId="1" numFmtId="49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horizontal="left" shrinkToFit="0" vertical="center" wrapText="0"/>
    </xf>
    <xf borderId="0" fillId="0" fontId="1" numFmtId="0" xfId="0" applyAlignment="1" applyFont="1">
      <alignment horizontal="right" shrinkToFit="0" vertical="center" wrapText="1"/>
    </xf>
    <xf borderId="0" fillId="0" fontId="12" numFmtId="0" xfId="0" applyAlignment="1" applyFont="1">
      <alignment horizontal="center" shrinkToFit="0" vertical="bottom" wrapText="0"/>
    </xf>
    <xf borderId="9" fillId="0" fontId="9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5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5" fillId="0" fontId="9" numFmtId="0" xfId="0" applyAlignment="1" applyBorder="1" applyFont="1">
      <alignment horizontal="left" shrinkToFit="0" vertical="center" wrapText="1"/>
    </xf>
    <xf borderId="5" fillId="3" fontId="1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righ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5" fillId="2" fontId="1" numFmtId="3" xfId="0" applyAlignment="1" applyBorder="1" applyFont="1" applyNumberFormat="1">
      <alignment horizontal="right" shrinkToFit="0" vertical="center" wrapText="1"/>
    </xf>
    <xf borderId="5" fillId="0" fontId="1" numFmtId="3" xfId="0" applyAlignment="1" applyBorder="1" applyFont="1" applyNumberFormat="1">
      <alignment horizontal="right" shrinkToFit="0" vertical="center" wrapText="1"/>
    </xf>
    <xf borderId="5" fillId="0" fontId="1" numFmtId="0" xfId="0" applyAlignment="1" applyBorder="1" applyFont="1">
      <alignment shrinkToFit="0" vertical="bottom" wrapText="0"/>
    </xf>
    <xf borderId="5" fillId="3" fontId="9" numFmtId="0" xfId="0" applyAlignment="1" applyBorder="1" applyFont="1">
      <alignment horizontal="left" shrinkToFit="0" vertical="center" wrapText="1"/>
    </xf>
    <xf borderId="5" fillId="0" fontId="9" numFmtId="3" xfId="0" applyAlignment="1" applyBorder="1" applyFont="1" applyNumberFormat="1">
      <alignment horizontal="right" shrinkToFit="0" vertical="center" wrapText="1"/>
    </xf>
    <xf borderId="5" fillId="4" fontId="9" numFmtId="3" xfId="0" applyAlignment="1" applyBorder="1" applyFill="1" applyFont="1" applyNumberFormat="1">
      <alignment horizontal="right" shrinkToFit="0" vertical="center" wrapText="1"/>
    </xf>
    <xf borderId="5" fillId="2" fontId="9" numFmtId="3" xfId="0" applyAlignment="1" applyBorder="1" applyFont="1" applyNumberFormat="1">
      <alignment horizontal="right" shrinkToFit="0" vertical="center" wrapText="1"/>
    </xf>
    <xf borderId="5" fillId="4" fontId="1" numFmtId="3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0"/>
    </xf>
    <xf borderId="0" fillId="0" fontId="12" numFmtId="0" xfId="0" applyAlignment="1" applyFont="1">
      <alignment shrinkToFit="0" vertical="center" wrapText="0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7" numFmtId="164" xfId="0" applyAlignment="1" applyFont="1" applyNumberFormat="1">
      <alignment horizontal="left" shrinkToFit="0" vertical="center" wrapText="0"/>
    </xf>
    <xf borderId="0" fillId="0" fontId="15" numFmtId="0" xfId="0" applyAlignment="1" applyFont="1">
      <alignment horizontal="left" shrinkToFit="0" vertical="center" wrapText="1"/>
    </xf>
    <xf borderId="0" fillId="0" fontId="15" numFmtId="0" xfId="0" applyAlignment="1" applyFont="1">
      <alignment horizontal="left" shrinkToFit="0" vertical="center" wrapText="0"/>
    </xf>
    <xf borderId="0" fillId="0" fontId="9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14" fillId="0" fontId="15" numFmtId="0" xfId="0" applyAlignment="1" applyBorder="1" applyFont="1">
      <alignment horizontal="left" shrinkToFit="0" vertical="center" wrapText="1"/>
    </xf>
    <xf borderId="9" fillId="0" fontId="14" numFmtId="0" xfId="0" applyAlignment="1" applyBorder="1" applyFon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15" fillId="0" fontId="3" numFmtId="0" xfId="0" applyBorder="1" applyFont="1"/>
    <xf borderId="0" fillId="0" fontId="7" numFmtId="0" xfId="0" applyAlignment="1" applyFont="1">
      <alignment horizontal="center" shrinkToFit="0" vertical="bottom" wrapText="0"/>
    </xf>
    <xf borderId="5" fillId="0" fontId="14" numFmtId="0" xfId="0" applyAlignment="1" applyBorder="1" applyFont="1">
      <alignment horizontal="left" shrinkToFit="0" vertical="center" wrapText="1"/>
    </xf>
    <xf borderId="5" fillId="3" fontId="13" numFmtId="0" xfId="0" applyAlignment="1" applyBorder="1" applyFont="1">
      <alignment horizontal="left" shrinkToFit="0" vertical="center" wrapText="1"/>
    </xf>
    <xf borderId="5" fillId="2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0"/>
    </xf>
    <xf borderId="5" fillId="0" fontId="7" numFmtId="0" xfId="0" applyAlignment="1" applyBorder="1" applyFont="1">
      <alignment horizontal="left" shrinkToFit="0" vertical="center" wrapText="1"/>
    </xf>
    <xf borderId="5" fillId="2" fontId="7" numFmtId="3" xfId="0" applyAlignment="1" applyBorder="1" applyFont="1" applyNumberFormat="1">
      <alignment horizontal="right" shrinkToFit="0" vertical="center" wrapText="0"/>
    </xf>
    <xf borderId="5" fillId="5" fontId="14" numFmtId="3" xfId="0" applyAlignment="1" applyBorder="1" applyFill="1" applyFont="1" applyNumberFormat="1">
      <alignment horizontal="right" shrinkToFit="0" vertical="center" wrapText="0"/>
    </xf>
    <xf borderId="5" fillId="0" fontId="7" numFmtId="3" xfId="0" applyAlignment="1" applyBorder="1" applyFont="1" applyNumberFormat="1">
      <alignment horizontal="right" shrinkToFit="0" vertical="center" wrapText="0"/>
    </xf>
    <xf borderId="5" fillId="3" fontId="14" numFmtId="0" xfId="0" applyAlignment="1" applyBorder="1" applyFont="1">
      <alignment horizontal="left" shrinkToFit="0" vertical="center" wrapText="1"/>
    </xf>
    <xf borderId="0" fillId="0" fontId="16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1"/>
    </xf>
    <xf borderId="0" fillId="0" fontId="2" numFmtId="165" xfId="0" applyAlignment="1" applyFont="1" applyNumberFormat="1">
      <alignment horizontal="center"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4" numFmtId="164" xfId="0" applyAlignment="1" applyFont="1" applyNumberFormat="1">
      <alignment horizontal="left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center" wrapText="0"/>
    </xf>
    <xf borderId="9" fillId="0" fontId="2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5" fillId="2" fontId="4" numFmtId="0" xfId="0" applyAlignment="1" applyBorder="1" applyFont="1">
      <alignment horizontal="right" shrinkToFit="0" vertical="bottom" wrapText="0"/>
    </xf>
    <xf borderId="5" fillId="2" fontId="4" numFmtId="166" xfId="0" applyAlignment="1" applyBorder="1" applyFont="1" applyNumberFormat="1">
      <alignment horizontal="right" shrinkToFit="0" vertical="bottom" wrapText="0"/>
    </xf>
    <xf borderId="5" fillId="2" fontId="4" numFmtId="167" xfId="0" applyAlignment="1" applyBorder="1" applyFont="1" applyNumberFormat="1">
      <alignment horizontal="right" shrinkToFit="0" vertical="bottom" wrapText="0"/>
    </xf>
    <xf borderId="5" fillId="2" fontId="4" numFmtId="168" xfId="0" applyAlignment="1" applyBorder="1" applyFont="1" applyNumberFormat="1">
      <alignment horizontal="right" shrinkToFit="0" vertical="bottom" wrapText="0"/>
    </xf>
    <xf borderId="5" fillId="2" fontId="4" numFmtId="10" xfId="0" applyAlignment="1" applyBorder="1" applyFont="1" applyNumberFormat="1">
      <alignment horizontal="right" shrinkToFit="0" vertical="bottom" wrapText="0"/>
    </xf>
    <xf borderId="0" fillId="0" fontId="17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top" wrapText="0"/>
    </xf>
    <xf borderId="0" fillId="0" fontId="4" numFmtId="0" xfId="0" applyAlignment="1" applyFont="1">
      <alignment shrinkToFit="0" vertical="top" wrapText="1"/>
    </xf>
    <xf borderId="10" fillId="0" fontId="2" numFmtId="0" xfId="0" applyAlignment="1" applyBorder="1" applyFont="1">
      <alignment horizontal="center" shrinkToFit="0" vertical="center" wrapText="1"/>
    </xf>
    <xf borderId="13" fillId="0" fontId="4" numFmtId="3" xfId="0" applyAlignment="1" applyBorder="1" applyFont="1" applyNumberFormat="1">
      <alignment horizontal="right" shrinkToFit="0" vertical="center" wrapText="1"/>
    </xf>
    <xf borderId="13" fillId="0" fontId="4" numFmtId="3" xfId="0" applyAlignment="1" applyBorder="1" applyFont="1" applyNumberFormat="1">
      <alignment horizontal="center" shrinkToFit="0" vertical="center" wrapText="1"/>
    </xf>
    <xf borderId="5" fillId="2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center" wrapText="0"/>
    </xf>
    <xf borderId="0" fillId="0" fontId="10" numFmtId="0" xfId="0" applyAlignment="1" applyFont="1">
      <alignment horizontal="left" shrinkToFit="0" vertical="bottom" wrapText="1"/>
    </xf>
    <xf borderId="0" fillId="0" fontId="4" numFmtId="1" xfId="0" applyAlignment="1" applyFont="1" applyNumberFormat="1">
      <alignment shrinkToFit="0" vertical="center" wrapText="1"/>
    </xf>
    <xf borderId="0" fillId="0" fontId="4" numFmtId="1" xfId="0" applyAlignment="1" applyFont="1" applyNumberFormat="1">
      <alignment horizontal="left" shrinkToFit="0" vertical="center" wrapText="1"/>
    </xf>
    <xf borderId="0" fillId="0" fontId="4" numFmtId="0" xfId="0" applyAlignment="1" applyFont="1">
      <alignment horizontal="left" shrinkToFit="0" vertical="bottom" wrapText="1"/>
    </xf>
    <xf borderId="0" fillId="0" fontId="18" numFmtId="0" xfId="0" applyAlignment="1" applyFont="1">
      <alignment shrinkToFit="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bottom" wrapText="1"/>
    </xf>
    <xf borderId="16" fillId="3" fontId="2" numFmtId="0" xfId="0" applyAlignment="1" applyBorder="1" applyFont="1">
      <alignment horizontal="right" shrinkToFit="0" vertical="bottom" wrapText="0"/>
    </xf>
    <xf borderId="0" fillId="0" fontId="2" numFmtId="1" xfId="0" applyAlignment="1" applyFont="1" applyNumberFormat="1">
      <alignment shrinkToFit="0" vertical="center" wrapText="1"/>
    </xf>
    <xf borderId="16" fillId="3" fontId="4" numFmtId="0" xfId="0" applyAlignment="1" applyBorder="1" applyFont="1">
      <alignment shrinkToFit="0" vertical="bottom" wrapText="0"/>
    </xf>
    <xf borderId="0" fillId="0" fontId="4" numFmtId="164" xfId="0" applyAlignment="1" applyFont="1" applyNumberFormat="1">
      <alignment shrinkToFit="0" vertical="center" wrapText="0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  <xf borderId="5" fillId="0" fontId="4" numFmtId="0" xfId="0" applyAlignment="1" applyBorder="1" applyFont="1">
      <alignment horizontal="center" shrinkToFit="0" vertical="top" wrapText="1"/>
    </xf>
    <xf borderId="5" fillId="0" fontId="2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horizontal="left" shrinkToFit="0" vertical="top" wrapText="1"/>
    </xf>
    <xf borderId="5" fillId="0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0"/>
    </xf>
    <xf borderId="0" fillId="0" fontId="4" numFmtId="3" xfId="0" applyAlignment="1" applyFont="1" applyNumberFormat="1">
      <alignment horizontal="left" shrinkToFit="0" vertical="top" wrapText="1"/>
    </xf>
    <xf borderId="0" fillId="0" fontId="4" numFmtId="3" xfId="0" applyAlignment="1" applyFont="1" applyNumberFormat="1">
      <alignment shrinkToFit="0" vertical="bottom" wrapText="0"/>
    </xf>
    <xf borderId="9" fillId="0" fontId="2" numFmtId="3" xfId="0" applyAlignment="1" applyBorder="1" applyFont="1" applyNumberFormat="1">
      <alignment horizontal="center" shrinkToFit="0" vertical="center" wrapText="1"/>
    </xf>
    <xf borderId="10" fillId="0" fontId="2" numFmtId="3" xfId="0" applyAlignment="1" applyBorder="1" applyFont="1" applyNumberFormat="1">
      <alignment horizontal="center" shrinkToFit="0" vertical="center" wrapText="1"/>
    </xf>
    <xf borderId="5" fillId="0" fontId="2" numFmtId="3" xfId="0" applyAlignment="1" applyBorder="1" applyFont="1" applyNumberForma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top" wrapText="1"/>
    </xf>
    <xf borderId="5" fillId="0" fontId="2" numFmtId="3" xfId="0" applyAlignment="1" applyBorder="1" applyFont="1" applyNumberFormat="1">
      <alignment horizontal="left" shrinkToFit="0" vertical="top" wrapText="1"/>
    </xf>
    <xf borderId="0" fillId="0" fontId="4" numFmtId="0" xfId="0" applyAlignment="1" applyFont="1">
      <alignment horizontal="left" shrinkToFit="0" vertical="bottom" wrapText="0"/>
    </xf>
    <xf borderId="0" fillId="0" fontId="19" numFmtId="0" xfId="0" applyAlignment="1" applyFont="1">
      <alignment horizontal="left" shrinkToFit="0" vertical="center" wrapText="1"/>
    </xf>
    <xf borderId="0" fillId="0" fontId="20" numFmtId="0" xfId="0" applyAlignment="1" applyFont="1">
      <alignment horizontal="left" shrinkToFit="0" vertical="center" wrapText="0"/>
    </xf>
    <xf borderId="0" fillId="0" fontId="11" numFmtId="0" xfId="0" applyAlignment="1" applyFont="1">
      <alignment horizontal="left" shrinkToFit="0" vertical="top" wrapText="1"/>
    </xf>
    <xf borderId="0" fillId="0" fontId="10" numFmtId="0" xfId="0" applyAlignment="1" applyFont="1">
      <alignment horizontal="left" shrinkToFit="0" vertical="top" wrapText="1"/>
    </xf>
    <xf borderId="0" fillId="0" fontId="11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0"/>
    </xf>
    <xf borderId="9" fillId="0" fontId="4" numFmtId="0" xfId="0" applyAlignment="1" applyBorder="1" applyFont="1">
      <alignment horizontal="center" shrinkToFit="0" textRotation="90" vertical="center" wrapText="0"/>
    </xf>
    <xf borderId="10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center" shrinkToFit="0" textRotation="90" vertical="center" wrapText="1"/>
    </xf>
    <xf borderId="5" fillId="0" fontId="4" numFmtId="0" xfId="0" applyAlignment="1" applyBorder="1" applyFont="1">
      <alignment horizontal="center" shrinkToFit="0" textRotation="90" vertical="center" wrapText="0"/>
    </xf>
    <xf borderId="17" fillId="6" fontId="4" numFmtId="0" xfId="0" applyAlignment="1" applyBorder="1" applyFill="1" applyFont="1">
      <alignment horizontal="center" shrinkToFit="0" vertical="center" wrapText="0"/>
    </xf>
    <xf borderId="17" fillId="2" fontId="4" numFmtId="0" xfId="0" applyAlignment="1" applyBorder="1" applyFont="1">
      <alignment shrinkToFit="0" vertical="bottom" wrapText="0"/>
    </xf>
    <xf borderId="5" fillId="3" fontId="21" numFmtId="0" xfId="0" applyAlignment="1" applyBorder="1" applyFont="1">
      <alignment horizontal="left" shrinkToFit="0" vertical="top" wrapText="1"/>
    </xf>
    <xf borderId="5" fillId="3" fontId="21" numFmtId="0" xfId="0" applyAlignment="1" applyBorder="1" applyFont="1">
      <alignment horizontal="center" shrinkToFit="0" vertical="top" wrapText="1"/>
    </xf>
    <xf borderId="5" fillId="2" fontId="21" numFmtId="0" xfId="0" applyAlignment="1" applyBorder="1" applyFont="1">
      <alignment horizontal="left" shrinkToFit="0" vertical="top" wrapText="1"/>
    </xf>
    <xf borderId="5" fillId="3" fontId="22" numFmtId="0" xfId="0" applyAlignment="1" applyBorder="1" applyFont="1">
      <alignment horizontal="right" shrinkToFit="0" vertical="top" wrapText="1"/>
    </xf>
    <xf borderId="5" fillId="3" fontId="21" numFmtId="169" xfId="0" applyAlignment="1" applyBorder="1" applyFont="1" applyNumberFormat="1">
      <alignment horizontal="right" shrinkToFit="0" vertical="top" wrapText="0"/>
    </xf>
    <xf borderId="5" fillId="3" fontId="21" numFmtId="0" xfId="0" applyAlignment="1" applyBorder="1" applyFont="1">
      <alignment horizontal="right" shrinkToFit="0" vertical="top" wrapText="1"/>
    </xf>
    <xf borderId="5" fillId="3" fontId="21" numFmtId="170" xfId="0" applyAlignment="1" applyBorder="1" applyFont="1" applyNumberFormat="1">
      <alignment horizontal="right" shrinkToFit="0" vertical="top" wrapText="0"/>
    </xf>
    <xf borderId="5" fillId="2" fontId="23" numFmtId="0" xfId="0" applyAlignment="1" applyBorder="1" applyFont="1">
      <alignment horizontal="center" shrinkToFit="0" vertical="bottom" wrapText="0"/>
    </xf>
    <xf borderId="5" fillId="3" fontId="21" numFmtId="10" xfId="0" applyAlignment="1" applyBorder="1" applyFont="1" applyNumberFormat="1">
      <alignment horizontal="right" shrinkToFit="0" vertical="top" wrapText="1"/>
    </xf>
    <xf borderId="18" fillId="2" fontId="4" numFmtId="0" xfId="0" applyAlignment="1" applyBorder="1" applyFont="1">
      <alignment shrinkToFit="0" vertical="bottom" wrapText="0"/>
    </xf>
    <xf borderId="5" fillId="2" fontId="21" numFmtId="0" xfId="0" applyAlignment="1" applyBorder="1" applyFont="1">
      <alignment horizontal="center" shrinkToFit="0" vertical="top" wrapText="1"/>
    </xf>
    <xf borderId="5" fillId="2" fontId="22" numFmtId="0" xfId="0" applyAlignment="1" applyBorder="1" applyFont="1">
      <alignment horizontal="right" shrinkToFit="0" vertical="top" wrapText="1"/>
    </xf>
    <xf borderId="5" fillId="2" fontId="21" numFmtId="169" xfId="0" applyAlignment="1" applyBorder="1" applyFont="1" applyNumberFormat="1">
      <alignment horizontal="right" shrinkToFit="0" vertical="top" wrapText="0"/>
    </xf>
    <xf borderId="5" fillId="2" fontId="21" numFmtId="0" xfId="0" applyAlignment="1" applyBorder="1" applyFont="1">
      <alignment horizontal="right" shrinkToFit="0" vertical="top" wrapText="1"/>
    </xf>
    <xf borderId="5" fillId="2" fontId="21" numFmtId="170" xfId="0" applyAlignment="1" applyBorder="1" applyFont="1" applyNumberFormat="1">
      <alignment horizontal="right" shrinkToFit="0" vertical="top" wrapText="0"/>
    </xf>
    <xf borderId="18" fillId="2" fontId="4" numFmtId="0" xfId="0" applyAlignment="1" applyBorder="1" applyFont="1">
      <alignment horizontal="center" shrinkToFit="0" vertical="bottom" wrapText="0"/>
    </xf>
    <xf borderId="18" fillId="2" fontId="4" numFmtId="3" xfId="0" applyAlignment="1" applyBorder="1" applyFont="1" applyNumberFormat="1">
      <alignment horizontal="right" shrinkToFit="0" vertical="bottom" wrapText="0"/>
    </xf>
    <xf borderId="18" fillId="2" fontId="4" numFmtId="49" xfId="0" applyAlignment="1" applyBorder="1" applyFont="1" applyNumberFormat="1">
      <alignment horizontal="center" shrinkToFit="0" vertical="bottom" wrapText="0"/>
    </xf>
    <xf borderId="18" fillId="2" fontId="4" numFmtId="171" xfId="0" applyAlignment="1" applyBorder="1" applyFont="1" applyNumberFormat="1">
      <alignment shrinkToFit="0" vertical="bottom" wrapText="0"/>
    </xf>
    <xf borderId="18" fillId="2" fontId="4" numFmtId="4" xfId="0" applyAlignment="1" applyBorder="1" applyFont="1" applyNumberFormat="1">
      <alignment shrinkToFit="0" vertical="bottom" wrapText="0"/>
    </xf>
    <xf borderId="18" fillId="2" fontId="4" numFmtId="10" xfId="0" applyAlignment="1" applyBorder="1" applyFont="1" applyNumberFormat="1">
      <alignment shrinkToFit="0" vertical="bottom" wrapText="0"/>
    </xf>
    <xf borderId="18" fillId="2" fontId="4" numFmtId="4" xfId="0" applyAlignment="1" applyBorder="1" applyFont="1" applyNumberFormat="1">
      <alignment horizontal="center" shrinkToFit="0" vertical="bottom" wrapText="0"/>
    </xf>
    <xf borderId="18" fillId="6" fontId="4" numFmtId="0" xfId="0" applyAlignment="1" applyBorder="1" applyFont="1">
      <alignment shrinkToFit="0" vertical="bottom" wrapText="0"/>
    </xf>
    <xf borderId="18" fillId="6" fontId="4" numFmtId="0" xfId="0" applyAlignment="1" applyBorder="1" applyFont="1">
      <alignment horizontal="center" shrinkToFit="0" vertical="bottom" wrapText="0"/>
    </xf>
    <xf borderId="18" fillId="6" fontId="4" numFmtId="3" xfId="0" applyAlignment="1" applyBorder="1" applyFont="1" applyNumberFormat="1">
      <alignment horizontal="right" shrinkToFit="0" vertical="bottom" wrapText="0"/>
    </xf>
    <xf borderId="18" fillId="6" fontId="4" numFmtId="49" xfId="0" applyAlignment="1" applyBorder="1" applyFont="1" applyNumberFormat="1">
      <alignment horizontal="center" shrinkToFit="0" vertical="bottom" wrapText="0"/>
    </xf>
    <xf borderId="18" fillId="6" fontId="4" numFmtId="171" xfId="0" applyAlignment="1" applyBorder="1" applyFont="1" applyNumberFormat="1">
      <alignment shrinkToFit="0" vertical="bottom" wrapText="0"/>
    </xf>
    <xf borderId="18" fillId="6" fontId="4" numFmtId="4" xfId="0" applyAlignment="1" applyBorder="1" applyFont="1" applyNumberFormat="1">
      <alignment shrinkToFit="0" vertical="bottom" wrapText="0"/>
    </xf>
    <xf borderId="0" fillId="0" fontId="4" numFmtId="4" xfId="0" applyAlignment="1" applyFont="1" applyNumberFormat="1">
      <alignment shrinkToFit="0" vertical="bottom" wrapText="0"/>
    </xf>
    <xf borderId="18" fillId="0" fontId="2" numFmtId="4" xfId="0" applyAlignment="1" applyBorder="1" applyFont="1" applyNumberFormat="1">
      <alignment shrinkToFit="0" vertical="bottom" wrapText="0"/>
    </xf>
    <xf borderId="18" fillId="0" fontId="2" numFmtId="10" xfId="0" applyAlignment="1" applyBorder="1" applyFont="1" applyNumberFormat="1">
      <alignment shrinkToFit="0" vertical="bottom" wrapText="0"/>
    </xf>
    <xf borderId="18" fillId="6" fontId="4" numFmtId="10" xfId="0" applyAlignment="1" applyBorder="1" applyFont="1" applyNumberFormat="1">
      <alignment shrinkToFit="0" vertical="bottom" wrapText="0"/>
    </xf>
    <xf borderId="18" fillId="6" fontId="4" numFmtId="4" xfId="0" applyAlignment="1" applyBorder="1" applyFont="1" applyNumberFormat="1">
      <alignment horizontal="center" shrinkToFit="0" vertical="bottom" wrapText="0"/>
    </xf>
    <xf borderId="0" fillId="0" fontId="4" numFmtId="10" xfId="0" applyAlignment="1" applyFont="1" applyNumberFormat="1">
      <alignment shrinkToFit="0" vertical="bottom" wrapText="0"/>
    </xf>
    <xf borderId="5" fillId="7" fontId="21" numFmtId="0" xfId="0" applyAlignment="1" applyBorder="1" applyFill="1" applyFont="1">
      <alignment horizontal="left" shrinkToFit="0" vertical="top" wrapText="1"/>
    </xf>
    <xf borderId="5" fillId="7" fontId="21" numFmtId="0" xfId="0" applyAlignment="1" applyBorder="1" applyFont="1">
      <alignment horizontal="center" shrinkToFit="0" vertical="top" wrapText="1"/>
    </xf>
    <xf borderId="5" fillId="7" fontId="22" numFmtId="0" xfId="0" applyAlignment="1" applyBorder="1" applyFont="1">
      <alignment horizontal="right" shrinkToFit="0" vertical="top" wrapText="1"/>
    </xf>
    <xf borderId="5" fillId="7" fontId="21" numFmtId="169" xfId="0" applyAlignment="1" applyBorder="1" applyFont="1" applyNumberFormat="1">
      <alignment horizontal="right" shrinkToFit="0" vertical="top" wrapText="0"/>
    </xf>
    <xf borderId="5" fillId="7" fontId="21" numFmtId="0" xfId="0" applyAlignment="1" applyBorder="1" applyFont="1">
      <alignment horizontal="right" shrinkToFit="0" vertical="top" wrapText="1"/>
    </xf>
    <xf borderId="5" fillId="7" fontId="21" numFmtId="170" xfId="0" applyAlignment="1" applyBorder="1" applyFont="1" applyNumberFormat="1">
      <alignment horizontal="right" shrinkToFit="0" vertical="top" wrapText="0"/>
    </xf>
    <xf borderId="5" fillId="7" fontId="23" numFmtId="0" xfId="0" applyAlignment="1" applyBorder="1" applyFont="1">
      <alignment horizontal="center" shrinkToFit="0" vertical="bottom" wrapText="0"/>
    </xf>
    <xf borderId="5" fillId="7" fontId="21" numFmtId="10" xfId="0" applyAlignment="1" applyBorder="1" applyFont="1" applyNumberFormat="1">
      <alignment horizontal="right" shrinkToFit="0" vertical="top" wrapText="1"/>
    </xf>
    <xf borderId="0" fillId="0" fontId="4" numFmtId="3" xfId="0" applyAlignment="1" applyFont="1" applyNumberFormat="1">
      <alignment horizontal="right"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171" xfId="0" applyAlignment="1" applyFont="1" applyNumberForma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0" fillId="0" fontId="2" numFmtId="10" xfId="0" applyAlignment="1" applyFont="1" applyNumberFormat="1">
      <alignment shrinkToFit="0" vertical="bottom" wrapText="0"/>
    </xf>
    <xf borderId="0" fillId="0" fontId="4" numFmtId="172" xfId="0" applyAlignment="1" applyFont="1" applyNumberFormat="1">
      <alignment shrinkToFit="0" vertical="bottom" wrapText="0"/>
    </xf>
    <xf borderId="0" fillId="0" fontId="4" numFmtId="4" xfId="0" applyAlignment="1" applyFont="1" applyNumberFormat="1">
      <alignment horizontal="center" shrinkToFit="0" vertical="bottom" wrapText="0"/>
    </xf>
    <xf borderId="16" fillId="5" fontId="2" numFmtId="4" xfId="0" applyAlignment="1" applyBorder="1" applyFont="1" applyNumberFormat="1">
      <alignment shrinkToFit="0" vertical="bottom" wrapText="0"/>
    </xf>
    <xf borderId="16" fillId="5" fontId="2" numFmtId="10" xfId="0" applyAlignment="1" applyBorder="1" applyFont="1" applyNumberFormat="1">
      <alignment shrinkToFit="0" vertical="bottom" wrapText="0"/>
    </xf>
    <xf borderId="0" fillId="0" fontId="6" numFmtId="0" xfId="0" applyAlignment="1" applyFont="1">
      <alignment horizontal="left" shrinkToFit="0" vertical="bottom" wrapText="1"/>
    </xf>
    <xf borderId="5" fillId="0" fontId="2" numFmtId="0" xfId="0" applyAlignment="1" applyBorder="1" applyFont="1">
      <alignment horizontal="center" shrinkToFit="0" textRotation="90" vertical="center" wrapText="0"/>
    </xf>
    <xf borderId="5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textRotation="255" vertical="bottom" wrapText="0"/>
    </xf>
    <xf borderId="9" fillId="0" fontId="4" numFmtId="0" xfId="0" applyAlignment="1" applyBorder="1" applyFont="1">
      <alignment horizontal="center" shrinkToFit="0" textRotation="255" vertical="bottom" wrapText="1"/>
    </xf>
    <xf borderId="17" fillId="2" fontId="4" numFmtId="3" xfId="0" applyAlignment="1" applyBorder="1" applyFont="1" applyNumberFormat="1">
      <alignment shrinkToFit="0" vertical="bottom" wrapText="0"/>
    </xf>
    <xf borderId="5" fillId="2" fontId="4" numFmtId="49" xfId="0" applyAlignment="1" applyBorder="1" applyFont="1" applyNumberFormat="1">
      <alignment horizontal="center" shrinkToFit="0" vertical="bottom" wrapText="0"/>
    </xf>
    <xf borderId="9" fillId="0" fontId="4" numFmtId="10" xfId="0" applyAlignment="1" applyBorder="1" applyFont="1" applyNumberFormat="1">
      <alignment shrinkToFit="0" vertical="bottom" wrapText="0"/>
    </xf>
    <xf borderId="5" fillId="2" fontId="4" numFmtId="0" xfId="0" applyAlignment="1" applyBorder="1" applyFont="1">
      <alignment shrinkToFit="0" vertical="bottom" wrapText="0"/>
    </xf>
    <xf borderId="5" fillId="0" fontId="4" numFmtId="10" xfId="0" applyAlignment="1" applyBorder="1" applyFont="1" applyNumberFormat="1">
      <alignment shrinkToFit="0" vertical="bottom" wrapText="0"/>
    </xf>
    <xf borderId="17" fillId="2" fontId="4" numFmtId="3" xfId="0" applyAlignment="1" applyBorder="1" applyFont="1" applyNumberFormat="1">
      <alignment horizontal="right" shrinkToFit="0" vertical="bottom" wrapText="0"/>
    </xf>
    <xf borderId="19" fillId="0" fontId="4" numFmtId="10" xfId="0" applyAlignment="1" applyBorder="1" applyFont="1" applyNumberFormat="1">
      <alignment horizontal="center" shrinkToFit="0" vertical="bottom" wrapText="0"/>
    </xf>
    <xf borderId="17" fillId="2" fontId="4" numFmtId="10" xfId="0" applyAlignment="1" applyBorder="1" applyFont="1" applyNumberFormat="1">
      <alignment horizontal="center" shrinkToFit="0" vertical="bottom" wrapText="0"/>
    </xf>
    <xf borderId="18" fillId="0" fontId="4" numFmtId="10" xfId="0" applyAlignment="1" applyBorder="1" applyFont="1" applyNumberFormat="1">
      <alignment horizontal="center" shrinkToFit="0" vertical="bottom" wrapText="0"/>
    </xf>
    <xf borderId="18" fillId="2" fontId="4" numFmtId="10" xfId="0" applyAlignment="1" applyBorder="1" applyFont="1" applyNumberFormat="1">
      <alignment horizontal="center" shrinkToFit="0" vertical="bottom" wrapText="0"/>
    </xf>
    <xf borderId="0" fillId="0" fontId="24" numFmtId="0" xfId="0" applyAlignment="1" applyFont="1">
      <alignment horizontal="right" shrinkToFit="0" vertical="bottom" wrapText="0"/>
    </xf>
    <xf borderId="0" fillId="0" fontId="25" numFmtId="0" xfId="0" applyAlignment="1" applyFont="1">
      <alignment shrinkToFit="0" vertical="bottom" wrapText="0"/>
    </xf>
    <xf borderId="17" fillId="2" fontId="4" numFmtId="0" xfId="0" applyAlignment="1" applyBorder="1" applyFont="1">
      <alignment horizontal="center" shrinkToFit="0" vertical="bottom" wrapText="0"/>
    </xf>
    <xf borderId="18" fillId="0" fontId="4" numFmtId="0" xfId="0" applyAlignment="1" applyBorder="1" applyFont="1">
      <alignment horizontal="center" shrinkToFit="0" vertical="bottom" wrapText="0"/>
    </xf>
    <xf borderId="20" fillId="8" fontId="2" numFmtId="0" xfId="0" applyAlignment="1" applyBorder="1" applyFill="1" applyFont="1">
      <alignment horizontal="center" shrinkToFit="0" textRotation="90" vertical="center" wrapText="1"/>
    </xf>
    <xf borderId="20" fillId="8" fontId="2" numFmtId="0" xfId="0" applyAlignment="1" applyBorder="1" applyFont="1">
      <alignment horizontal="center" shrinkToFit="0" vertical="center" wrapText="1"/>
    </xf>
    <xf borderId="21" fillId="8" fontId="2" numFmtId="0" xfId="0" applyAlignment="1" applyBorder="1" applyFont="1">
      <alignment horizontal="center" shrinkToFit="0" vertical="center" wrapText="1"/>
    </xf>
    <xf borderId="22" fillId="8" fontId="2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4" fillId="8" fontId="2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8" fontId="4" numFmtId="0" xfId="0" applyAlignment="1" applyBorder="1" applyFont="1">
      <alignment horizontal="center" shrinkToFit="0" vertical="center" wrapText="1"/>
    </xf>
    <xf borderId="26" fillId="8" fontId="4" numFmtId="0" xfId="0" applyAlignment="1" applyBorder="1" applyFont="1">
      <alignment horizontal="center" shrinkToFit="0" vertical="center" wrapText="0"/>
    </xf>
    <xf borderId="27" fillId="2" fontId="4" numFmtId="1" xfId="0" applyAlignment="1" applyBorder="1" applyFont="1" applyNumberFormat="1">
      <alignment shrinkToFit="0" vertical="bottom" wrapText="0"/>
    </xf>
    <xf borderId="28" fillId="2" fontId="4" numFmtId="173" xfId="0" applyAlignment="1" applyBorder="1" applyFont="1" applyNumberFormat="1">
      <alignment shrinkToFit="0" vertical="bottom" wrapText="0"/>
    </xf>
    <xf borderId="29" fillId="2" fontId="4" numFmtId="173" xfId="0" applyAlignment="1" applyBorder="1" applyFont="1" applyNumberFormat="1">
      <alignment shrinkToFit="0" vertical="bottom" wrapText="0"/>
    </xf>
    <xf borderId="30" fillId="2" fontId="4" numFmtId="173" xfId="0" applyAlignment="1" applyBorder="1" applyFont="1" applyNumberFormat="1">
      <alignment shrinkToFit="0" vertical="bottom" wrapText="0"/>
    </xf>
    <xf borderId="30" fillId="2" fontId="4" numFmtId="172" xfId="0" applyAlignment="1" applyBorder="1" applyFont="1" applyNumberFormat="1">
      <alignment shrinkToFit="0" vertical="bottom" wrapText="0"/>
    </xf>
    <xf borderId="31" fillId="2" fontId="4" numFmtId="1" xfId="0" applyAlignment="1" applyBorder="1" applyFont="1" applyNumberFormat="1">
      <alignment shrinkToFit="0" vertical="bottom" wrapText="0"/>
    </xf>
    <xf borderId="32" fillId="2" fontId="4" numFmtId="173" xfId="0" applyAlignment="1" applyBorder="1" applyFont="1" applyNumberFormat="1">
      <alignment shrinkToFit="0" vertical="bottom" wrapText="0"/>
    </xf>
    <xf borderId="32" fillId="2" fontId="4" numFmtId="172" xfId="0" applyAlignment="1" applyBorder="1" applyFont="1" applyNumberFormat="1">
      <alignment shrinkToFit="0" vertical="bottom" wrapText="0"/>
    </xf>
    <xf borderId="20" fillId="0" fontId="2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0"/>
    </xf>
    <xf borderId="5" fillId="2" fontId="4" numFmtId="1" xfId="0" applyAlignment="1" applyBorder="1" applyFont="1" applyNumberFormat="1">
      <alignment shrinkToFit="0" vertical="bottom" wrapText="0"/>
    </xf>
    <xf borderId="5" fillId="2" fontId="4" numFmtId="173" xfId="0" applyAlignment="1" applyBorder="1" applyFont="1" applyNumberFormat="1">
      <alignment shrinkToFit="0" vertical="bottom" wrapText="0"/>
    </xf>
    <xf borderId="5" fillId="2" fontId="4" numFmtId="174" xfId="0" applyAlignment="1" applyBorder="1" applyFont="1" applyNumberFormat="1">
      <alignment shrinkToFit="0" vertical="bottom" wrapText="0"/>
    </xf>
    <xf borderId="16" fillId="9" fontId="26" numFmtId="0" xfId="0" applyAlignment="1" applyBorder="1" applyFill="1" applyFont="1">
      <alignment shrinkToFit="0" vertical="bottom" wrapText="0"/>
    </xf>
    <xf borderId="0" fillId="0" fontId="26" numFmtId="0" xfId="0" applyAlignment="1" applyFont="1">
      <alignment shrinkToFit="0" vertical="bottom" wrapText="0"/>
    </xf>
    <xf borderId="16" fillId="10" fontId="26" numFmtId="0" xfId="0" applyAlignment="1" applyBorder="1" applyFill="1" applyFont="1">
      <alignment shrinkToFit="0" vertical="bottom" wrapText="0"/>
    </xf>
    <xf borderId="16" fillId="9" fontId="4" numFmtId="0" xfId="0" applyAlignment="1" applyBorder="1" applyFont="1">
      <alignment shrinkToFit="0" vertical="bottom" wrapText="0"/>
    </xf>
    <xf borderId="16" fillId="10" fontId="4" numFmtId="0" xfId="0" applyAlignment="1" applyBorder="1" applyFont="1">
      <alignment shrinkToFit="0" vertical="bottom" wrapText="0"/>
    </xf>
    <xf borderId="16" fillId="11" fontId="26" numFmtId="0" xfId="0" applyAlignment="1" applyBorder="1" applyFill="1" applyFont="1">
      <alignment shrinkToFit="0" vertical="bottom" wrapText="0"/>
    </xf>
    <xf borderId="16" fillId="11" fontId="4" numFmtId="0" xfId="0" applyAlignment="1" applyBorder="1" applyFont="1">
      <alignment shrinkToFit="0" vertical="bottom" wrapText="0"/>
    </xf>
    <xf borderId="16" fillId="12" fontId="26" numFmtId="0" xfId="0" applyAlignment="1" applyBorder="1" applyFill="1" applyFont="1">
      <alignment shrinkToFit="0" vertical="bottom" wrapText="0"/>
    </xf>
    <xf borderId="16" fillId="12" fontId="4" numFmtId="0" xfId="0" applyAlignment="1" applyBorder="1" applyFont="1">
      <alignment shrinkToFit="0" vertical="bottom" wrapText="0"/>
    </xf>
    <xf borderId="16" fillId="6" fontId="26" numFmtId="0" xfId="0" applyAlignment="1" applyBorder="1" applyFont="1">
      <alignment shrinkToFit="0" vertical="bottom" wrapText="0"/>
    </xf>
    <xf borderId="16" fillId="6" fontId="4" numFmtId="0" xfId="0" applyAlignment="1" applyBorder="1" applyFont="1">
      <alignment shrinkToFit="0" vertical="bottom" wrapText="0"/>
    </xf>
    <xf borderId="16" fillId="13" fontId="26" numFmtId="0" xfId="0" applyAlignment="1" applyBorder="1" applyFill="1" applyFont="1">
      <alignment shrinkToFit="0" vertical="bottom" wrapText="0"/>
    </xf>
    <xf borderId="16" fillId="13" fontId="4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shrinkToFit="0" vertical="top" wrapText="0"/>
    </xf>
    <xf borderId="33" fillId="7" fontId="4" numFmtId="173" xfId="0" applyAlignment="1" applyBorder="1" applyFont="1" applyNumberFormat="1">
      <alignment horizontal="right" shrinkToFit="0" vertical="bottom" wrapText="0"/>
    </xf>
    <xf borderId="34" fillId="7" fontId="4" numFmtId="173" xfId="0" applyAlignment="1" applyBorder="1" applyFont="1" applyNumberFormat="1">
      <alignment horizontal="left" shrinkToFit="0" vertical="bottom" wrapText="0"/>
    </xf>
    <xf borderId="34" fillId="7" fontId="4" numFmtId="173" xfId="0" applyAlignment="1" applyBorder="1" applyFont="1" applyNumberFormat="1">
      <alignment horizontal="right" shrinkToFit="0" vertical="bottom" wrapText="0"/>
    </xf>
    <xf borderId="6" fillId="0" fontId="4" numFmtId="173" xfId="0" applyAlignment="1" applyBorder="1" applyFont="1" applyNumberFormat="1">
      <alignment horizontal="right" shrinkToFit="0" vertical="bottom" wrapText="0"/>
    </xf>
    <xf borderId="14" fillId="0" fontId="4" numFmtId="173" xfId="0" applyAlignment="1" applyBorder="1" applyFont="1" applyNumberFormat="1">
      <alignment horizontal="left" shrinkToFit="0" vertical="bottom" wrapText="0"/>
    </xf>
    <xf borderId="14" fillId="0" fontId="4" numFmtId="173" xfId="0" applyAlignment="1" applyBorder="1" applyFont="1" applyNumberFormat="1">
      <alignment horizontal="right" shrinkToFit="0" vertical="bottom" wrapText="0"/>
    </xf>
    <xf borderId="0" fillId="0" fontId="4" numFmtId="173" xfId="0" applyAlignment="1" applyFont="1" applyNumberFormat="1">
      <alignment horizontal="right" shrinkToFit="0" vertical="bottom" wrapText="0"/>
    </xf>
    <xf borderId="33" fillId="8" fontId="2" numFmtId="0" xfId="0" applyAlignment="1" applyBorder="1" applyFont="1">
      <alignment horizontal="center" shrinkToFit="0" vertical="center" wrapText="1"/>
    </xf>
    <xf borderId="34" fillId="8" fontId="4" numFmtId="0" xfId="0" applyAlignment="1" applyBorder="1" applyFont="1">
      <alignment horizontal="center" shrinkToFit="0" vertical="center" wrapText="1"/>
    </xf>
    <xf borderId="35" fillId="8" fontId="4" numFmtId="0" xfId="0" applyAlignment="1" applyBorder="1" applyFont="1">
      <alignment horizontal="center" shrinkToFit="0" vertical="center" wrapText="1"/>
    </xf>
    <xf borderId="7" fillId="0" fontId="4" numFmtId="3" xfId="0" applyAlignment="1" applyBorder="1" applyFont="1" applyNumberFormat="1">
      <alignment shrinkToFit="0" vertical="bottom" wrapText="0"/>
    </xf>
    <xf borderId="3" fillId="0" fontId="2" numFmtId="0" xfId="0" applyAlignment="1" applyBorder="1" applyFont="1">
      <alignment horizontal="left" shrinkToFit="0" vertical="bottom" wrapText="0"/>
    </xf>
    <xf borderId="14" fillId="0" fontId="2" numFmtId="3" xfId="0" applyAlignment="1" applyBorder="1" applyFont="1" applyNumberFormat="1">
      <alignment shrinkToFit="0" vertical="bottom" wrapText="0"/>
    </xf>
    <xf borderId="4" fillId="0" fontId="2" numFmtId="3" xfId="0" applyAlignment="1" applyBorder="1" applyFont="1" applyNumberFormat="1">
      <alignment shrinkToFit="0" vertical="bottom" wrapText="0"/>
    </xf>
    <xf borderId="0" fillId="0" fontId="4" numFmtId="173" xfId="0" applyAlignment="1" applyFont="1" applyNumberFormat="1">
      <alignment horizontal="left" shrinkToFit="0" vertical="bottom" wrapText="0"/>
    </xf>
    <xf borderId="35" fillId="8" fontId="2" numFmtId="0" xfId="0" applyAlignment="1" applyBorder="1" applyFont="1">
      <alignment horizontal="center" shrinkToFit="0" vertical="center" wrapText="1"/>
    </xf>
    <xf borderId="7" fillId="0" fontId="2" numFmtId="3" xfId="0" applyAlignment="1" applyBorder="1" applyFont="1" applyNumberFormat="1">
      <alignment shrinkToFit="0" vertical="bottom" wrapText="0"/>
    </xf>
    <xf borderId="15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14" fillId="0" fontId="4" numFmtId="3" xfId="0" applyAlignment="1" applyBorder="1" applyFont="1" applyNumberFormat="1">
      <alignment shrinkToFit="0" vertical="bottom" wrapText="0"/>
    </xf>
    <xf borderId="6" fillId="0" fontId="4" numFmtId="0" xfId="0" applyAlignment="1" applyBorder="1" applyFont="1">
      <alignment horizontal="left" shrinkToFit="0" vertical="center" wrapText="0"/>
    </xf>
    <xf borderId="33" fillId="7" fontId="4" numFmtId="0" xfId="0" applyAlignment="1" applyBorder="1" applyFont="1">
      <alignment shrinkToFit="0" vertical="bottom" wrapText="0"/>
    </xf>
    <xf borderId="34" fillId="7" fontId="4" numFmtId="0" xfId="0" applyAlignment="1" applyBorder="1" applyFont="1">
      <alignment shrinkToFit="0" vertical="bottom" wrapText="0"/>
    </xf>
    <xf borderId="34" fillId="8" fontId="2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shrinkToFit="0" vertical="bottom" wrapText="1"/>
    </xf>
    <xf borderId="0" fillId="0" fontId="2" numFmtId="3" xfId="0" applyAlignment="1" applyFont="1" applyNumberFormat="1">
      <alignment shrinkToFit="0" vertical="bottom" wrapText="0"/>
    </xf>
    <xf borderId="36" fillId="0" fontId="27" numFmtId="0" xfId="0" applyAlignment="1" applyBorder="1" applyFont="1">
      <alignment horizontal="center" shrinkToFit="0" vertical="bottom" wrapText="0"/>
    </xf>
    <xf borderId="37" fillId="0" fontId="27" numFmtId="0" xfId="0" applyAlignment="1" applyBorder="1" applyFont="1">
      <alignment horizontal="center" shrinkToFit="0" vertical="bottom" wrapText="0"/>
    </xf>
    <xf borderId="38" fillId="0" fontId="27" numFmtId="3" xfId="0" applyAlignment="1" applyBorder="1" applyFont="1" applyNumberFormat="1">
      <alignment horizontal="center" shrinkToFit="0" vertical="bottom" wrapText="0"/>
    </xf>
    <xf borderId="39" fillId="12" fontId="2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shrinkToFit="0" vertical="bottom" wrapText="0"/>
    </xf>
    <xf borderId="40" fillId="12" fontId="2" numFmtId="3" xfId="0" applyAlignment="1" applyBorder="1" applyFont="1" applyNumberFormat="1">
      <alignment shrinkToFit="0" vertical="bottom" wrapText="0"/>
    </xf>
    <xf borderId="39" fillId="12" fontId="4" numFmtId="49" xfId="0" applyAlignment="1" applyBorder="1" applyFont="1" applyNumberFormat="1">
      <alignment shrinkToFit="0" vertical="bottom" wrapText="0"/>
    </xf>
    <xf borderId="5" fillId="12" fontId="4" numFmtId="49" xfId="0" applyAlignment="1" applyBorder="1" applyFont="1" applyNumberFormat="1">
      <alignment shrinkToFit="0" vertical="bottom" wrapText="0"/>
    </xf>
    <xf borderId="5" fillId="12" fontId="4" numFmtId="175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top" wrapText="1"/>
    </xf>
    <xf borderId="5" fillId="12" fontId="2" numFmtId="0" xfId="0" applyAlignment="1" applyBorder="1" applyFont="1">
      <alignment horizontal="left" shrinkToFit="0" vertical="top" wrapText="1"/>
    </xf>
    <xf borderId="5" fillId="12" fontId="4" numFmtId="0" xfId="0" applyAlignment="1" applyBorder="1" applyFont="1">
      <alignment shrinkToFit="0" vertical="bottom" wrapText="0"/>
    </xf>
    <xf borderId="40" fillId="12" fontId="4" numFmtId="3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bottom" wrapText="1"/>
    </xf>
    <xf borderId="5" fillId="12" fontId="2" numFmtId="0" xfId="0" applyAlignment="1" applyBorder="1" applyFont="1">
      <alignment shrinkToFit="0" vertical="bottom" wrapText="1"/>
    </xf>
    <xf borderId="5" fillId="12" fontId="4" numFmtId="0" xfId="0" applyAlignment="1" applyBorder="1" applyFont="1">
      <alignment horizontal="center" shrinkToFit="0" vertical="bottom" wrapText="1"/>
    </xf>
    <xf borderId="5" fillId="12" fontId="4" numFmtId="0" xfId="0" applyAlignment="1" applyBorder="1" applyFont="1">
      <alignment shrinkToFit="0" vertical="bottom" wrapText="1"/>
    </xf>
    <xf borderId="5" fillId="12" fontId="4" numFmtId="0" xfId="0" applyAlignment="1" applyBorder="1" applyFont="1">
      <alignment horizontal="center" shrinkToFit="0" vertical="center" wrapText="1"/>
    </xf>
    <xf borderId="5" fillId="12" fontId="4" numFmtId="0" xfId="0" applyAlignment="1" applyBorder="1" applyFont="1">
      <alignment horizontal="left" shrinkToFit="0" vertical="center" wrapText="1"/>
    </xf>
    <xf borderId="5" fillId="12" fontId="2" numFmtId="0" xfId="0" applyAlignment="1" applyBorder="1" applyFont="1">
      <alignment horizontal="right" shrinkToFit="0" vertical="bottom" wrapText="1"/>
    </xf>
    <xf borderId="5" fillId="12" fontId="4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horizontal="right" shrinkToFit="0" vertical="bottom" wrapText="0"/>
    </xf>
    <xf borderId="5" fillId="12" fontId="4" numFmtId="0" xfId="0" applyAlignment="1" applyBorder="1" applyFont="1">
      <alignment horizontal="left" shrinkToFit="0" vertical="bottom" wrapText="0"/>
    </xf>
    <xf borderId="39" fillId="14" fontId="4" numFmtId="49" xfId="0" applyAlignment="1" applyBorder="1" applyFill="1" applyFont="1" applyNumberFormat="1">
      <alignment shrinkToFit="0" vertical="bottom" wrapText="0"/>
    </xf>
    <xf borderId="5" fillId="14" fontId="4" numFmtId="49" xfId="0" applyAlignment="1" applyBorder="1" applyFont="1" applyNumberFormat="1">
      <alignment shrinkToFit="0" vertical="bottom" wrapText="0"/>
    </xf>
    <xf borderId="5" fillId="14" fontId="4" numFmtId="175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0"/>
    </xf>
    <xf borderId="5" fillId="14" fontId="2" numFmtId="0" xfId="0" applyAlignment="1" applyBorder="1" applyFont="1">
      <alignment shrinkToFit="0" vertical="bottom" wrapText="0"/>
    </xf>
    <xf borderId="5" fillId="14" fontId="4" numFmtId="0" xfId="0" applyAlignment="1" applyBorder="1" applyFont="1">
      <alignment shrinkToFit="0" vertical="bottom" wrapText="0"/>
    </xf>
    <xf borderId="40" fillId="14" fontId="4" numFmtId="3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1"/>
    </xf>
    <xf borderId="5" fillId="14" fontId="2" numFmtId="0" xfId="0" applyAlignment="1" applyBorder="1" applyFont="1">
      <alignment shrinkToFit="0" vertical="bottom" wrapText="1"/>
    </xf>
    <xf borderId="5" fillId="14" fontId="4" numFmtId="0" xfId="0" applyAlignment="1" applyBorder="1" applyFont="1">
      <alignment horizontal="center" shrinkToFit="0" vertical="bottom" wrapText="1"/>
    </xf>
    <xf borderId="5" fillId="14" fontId="4" numFmtId="0" xfId="0" applyAlignment="1" applyBorder="1" applyFont="1">
      <alignment horizontal="center" shrinkToFit="0" vertical="center" wrapText="1"/>
    </xf>
    <xf borderId="5" fillId="14" fontId="4" numFmtId="0" xfId="0" applyAlignment="1" applyBorder="1" applyFont="1">
      <alignment shrinkToFit="0" vertical="bottom" wrapText="1"/>
    </xf>
    <xf borderId="5" fillId="14" fontId="2" numFmtId="0" xfId="0" applyAlignment="1" applyBorder="1" applyFont="1">
      <alignment horizontal="right" shrinkToFit="0" vertical="bottom" wrapText="1"/>
    </xf>
    <xf borderId="5" fillId="14" fontId="4" numFmtId="0" xfId="0" applyAlignment="1" applyBorder="1" applyFont="1">
      <alignment horizontal="left" shrinkToFit="0" vertical="bottom" wrapText="0"/>
    </xf>
    <xf borderId="5" fillId="14" fontId="4" numFmtId="0" xfId="0" applyAlignment="1" applyBorder="1" applyFont="1">
      <alignment horizontal="center" shrinkToFit="0" vertical="bottom" wrapText="0"/>
    </xf>
    <xf borderId="5" fillId="14" fontId="4" numFmtId="0" xfId="0" applyAlignment="1" applyBorder="1" applyFont="1">
      <alignment horizontal="left" shrinkToFit="0" vertical="bottom" wrapText="1"/>
    </xf>
    <xf borderId="5" fillId="14" fontId="2" numFmtId="0" xfId="0" applyAlignment="1" applyBorder="1" applyFont="1">
      <alignment horizontal="right" shrinkToFit="0" vertical="bottom" wrapText="0"/>
    </xf>
    <xf borderId="39" fillId="14" fontId="4" numFmtId="0" xfId="0" applyAlignment="1" applyBorder="1" applyFont="1">
      <alignment shrinkToFit="0" vertical="bottom" wrapText="0"/>
    </xf>
    <xf borderId="39" fillId="9" fontId="4" numFmtId="49" xfId="0" applyAlignment="1" applyBorder="1" applyFont="1" applyNumberFormat="1">
      <alignment shrinkToFit="0" vertical="bottom" wrapText="0"/>
    </xf>
    <xf borderId="5" fillId="9" fontId="4" numFmtId="49" xfId="0" applyAlignment="1" applyBorder="1" applyFont="1" applyNumberFormat="1">
      <alignment shrinkToFit="0" vertical="bottom" wrapText="0"/>
    </xf>
    <xf borderId="5" fillId="9" fontId="4" numFmtId="175" xfId="0" applyAlignment="1" applyBorder="1" applyFont="1" applyNumberFormat="1">
      <alignment shrinkToFit="0" vertical="bottom" wrapText="0"/>
    </xf>
    <xf borderId="5" fillId="9" fontId="4" numFmtId="0" xfId="0" applyAlignment="1" applyBorder="1" applyFont="1">
      <alignment horizontal="center" shrinkToFit="0" vertical="center" wrapText="1"/>
    </xf>
    <xf borderId="5" fillId="9" fontId="2" numFmtId="0" xfId="0" applyAlignment="1" applyBorder="1" applyFont="1">
      <alignment shrinkToFit="0" vertical="center" wrapText="1"/>
    </xf>
    <xf borderId="5" fillId="9" fontId="4" numFmtId="0" xfId="0" applyAlignment="1" applyBorder="1" applyFont="1">
      <alignment shrinkToFit="0" vertical="bottom" wrapText="0"/>
    </xf>
    <xf borderId="40" fillId="9" fontId="4" numFmtId="3" xfId="0" applyAlignment="1" applyBorder="1" applyFont="1" applyNumberFormat="1">
      <alignment shrinkToFit="0" vertical="bottom" wrapText="0"/>
    </xf>
    <xf borderId="5" fillId="9" fontId="2" numFmtId="0" xfId="0" applyAlignment="1" applyBorder="1" applyFont="1">
      <alignment horizontal="center" shrinkToFit="0" vertical="center" wrapText="1"/>
    </xf>
    <xf borderId="5" fillId="9" fontId="2" numFmtId="0" xfId="0" applyAlignment="1" applyBorder="1" applyFont="1">
      <alignment shrinkToFit="0" vertical="center" wrapText="0"/>
    </xf>
    <xf borderId="5" fillId="9" fontId="4" numFmtId="0" xfId="0" applyAlignment="1" applyBorder="1" applyFont="1">
      <alignment shrinkToFit="0" vertical="center" wrapText="1"/>
    </xf>
    <xf borderId="39" fillId="9" fontId="4" numFmtId="0" xfId="0" applyAlignment="1" applyBorder="1" applyFont="1">
      <alignment shrinkToFit="0" vertical="bottom" wrapText="0"/>
    </xf>
    <xf borderId="39" fillId="13" fontId="4" numFmtId="49" xfId="0" applyAlignment="1" applyBorder="1" applyFont="1" applyNumberFormat="1">
      <alignment shrinkToFit="0" vertical="bottom" wrapText="0"/>
    </xf>
    <xf borderId="5" fillId="13" fontId="4" numFmtId="49" xfId="0" applyAlignment="1" applyBorder="1" applyFont="1" applyNumberFormat="1">
      <alignment shrinkToFit="0" vertical="bottom" wrapText="0"/>
    </xf>
    <xf borderId="5" fillId="13" fontId="4" numFmtId="175" xfId="0" applyAlignment="1" applyBorder="1" applyFont="1" applyNumberFormat="1">
      <alignment shrinkToFit="0" vertical="bottom" wrapText="0"/>
    </xf>
    <xf borderId="5" fillId="13" fontId="4" numFmtId="0" xfId="0" applyAlignment="1" applyBorder="1" applyFont="1">
      <alignment horizontal="center" shrinkToFit="0" vertical="center" wrapText="1"/>
    </xf>
    <xf borderId="5" fillId="13" fontId="2" numFmtId="0" xfId="0" applyAlignment="1" applyBorder="1" applyFont="1">
      <alignment shrinkToFit="0" vertical="center" wrapText="1"/>
    </xf>
    <xf borderId="5" fillId="13" fontId="4" numFmtId="0" xfId="0" applyAlignment="1" applyBorder="1" applyFont="1">
      <alignment shrinkToFit="0" vertical="bottom" wrapText="0"/>
    </xf>
    <xf borderId="40" fillId="13" fontId="4" numFmtId="3" xfId="0" applyAlignment="1" applyBorder="1" applyFont="1" applyNumberFormat="1">
      <alignment shrinkToFit="0" vertical="bottom" wrapText="0"/>
    </xf>
    <xf borderId="5" fillId="13" fontId="2" numFmtId="0" xfId="0" applyAlignment="1" applyBorder="1" applyFont="1">
      <alignment horizontal="center" shrinkToFit="0" vertical="center" wrapText="1"/>
    </xf>
    <xf borderId="5" fillId="13" fontId="2" numFmtId="0" xfId="0" applyAlignment="1" applyBorder="1" applyFont="1">
      <alignment shrinkToFit="0" vertical="center" wrapText="0"/>
    </xf>
    <xf borderId="5" fillId="13" fontId="4" numFmtId="0" xfId="0" applyAlignment="1" applyBorder="1" applyFont="1">
      <alignment shrinkToFit="0" vertical="center" wrapText="1"/>
    </xf>
    <xf borderId="5" fillId="13" fontId="4" numFmtId="0" xfId="0" applyAlignment="1" applyBorder="1" applyFont="1">
      <alignment horizontal="left" shrinkToFit="0" vertical="center" wrapText="1"/>
    </xf>
    <xf borderId="39" fillId="10" fontId="4" numFmtId="49" xfId="0" applyAlignment="1" applyBorder="1" applyFont="1" applyNumberFormat="1">
      <alignment shrinkToFit="0" vertical="bottom" wrapText="0"/>
    </xf>
    <xf borderId="5" fillId="10" fontId="4" numFmtId="49" xfId="0" applyAlignment="1" applyBorder="1" applyFont="1" applyNumberFormat="1">
      <alignment shrinkToFit="0" vertical="bottom" wrapText="0"/>
    </xf>
    <xf borderId="5" fillId="10" fontId="4" numFmtId="175" xfId="0" applyAlignment="1" applyBorder="1" applyFont="1" applyNumberFormat="1">
      <alignment shrinkToFit="0" vertical="bottom" wrapText="0"/>
    </xf>
    <xf borderId="5" fillId="10" fontId="4" numFmtId="0" xfId="0" applyAlignment="1" applyBorder="1" applyFont="1">
      <alignment horizontal="left" shrinkToFit="0" vertical="center" wrapText="1"/>
    </xf>
    <xf borderId="5" fillId="10" fontId="2" numFmtId="0" xfId="0" applyAlignment="1" applyBorder="1" applyFont="1">
      <alignment horizontal="left" shrinkToFit="0" vertical="center" wrapText="1"/>
    </xf>
    <xf borderId="5" fillId="10" fontId="4" numFmtId="0" xfId="0" applyAlignment="1" applyBorder="1" applyFont="1">
      <alignment shrinkToFit="0" vertical="bottom" wrapText="0"/>
    </xf>
    <xf borderId="40" fillId="10" fontId="4" numFmtId="3" xfId="0" applyAlignment="1" applyBorder="1" applyFont="1" applyNumberFormat="1">
      <alignment shrinkToFit="0" vertical="bottom" wrapText="0"/>
    </xf>
    <xf borderId="5" fillId="13" fontId="2" numFmtId="0" xfId="0" applyAlignment="1" applyBorder="1" applyFont="1">
      <alignment horizontal="left" shrinkToFit="0" vertical="center" wrapText="1"/>
    </xf>
    <xf borderId="39" fillId="13" fontId="4" numFmtId="0" xfId="0" applyAlignment="1" applyBorder="1" applyFont="1">
      <alignment shrinkToFit="0" vertical="bottom" wrapText="0"/>
    </xf>
    <xf borderId="39" fillId="6" fontId="4" numFmtId="49" xfId="0" applyAlignment="1" applyBorder="1" applyFont="1" applyNumberFormat="1">
      <alignment shrinkToFit="0" vertical="bottom" wrapText="0"/>
    </xf>
    <xf borderId="5" fillId="6" fontId="4" numFmtId="49" xfId="0" applyAlignment="1" applyBorder="1" applyFont="1" applyNumberFormat="1">
      <alignment shrinkToFit="0" vertical="bottom" wrapText="0"/>
    </xf>
    <xf borderId="5" fillId="6" fontId="4" numFmtId="175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center" shrinkToFit="0" vertical="center" wrapText="1"/>
    </xf>
    <xf borderId="5" fillId="6" fontId="4" numFmtId="0" xfId="0" applyAlignment="1" applyBorder="1" applyFont="1">
      <alignment horizontal="left" shrinkToFit="0" vertical="bottom" wrapText="0"/>
    </xf>
    <xf borderId="5" fillId="6" fontId="4" numFmtId="0" xfId="0" applyAlignment="1" applyBorder="1" applyFont="1">
      <alignment shrinkToFit="0" vertical="bottom" wrapText="0"/>
    </xf>
    <xf borderId="5" fillId="6" fontId="4" numFmtId="0" xfId="0" applyAlignment="1" applyBorder="1" applyFont="1">
      <alignment horizontal="right" shrinkToFit="0" vertical="bottom" wrapText="0"/>
    </xf>
    <xf borderId="5" fillId="6" fontId="4" numFmtId="166" xfId="0" applyAlignment="1" applyBorder="1" applyFont="1" applyNumberFormat="1">
      <alignment horizontal="right" shrinkToFit="0" vertical="bottom" wrapText="0"/>
    </xf>
    <xf borderId="5" fillId="6" fontId="4" numFmtId="0" xfId="0" applyAlignment="1" applyBorder="1" applyFont="1">
      <alignment horizontal="left" shrinkToFit="0" vertical="center" wrapText="1"/>
    </xf>
    <xf borderId="5" fillId="6" fontId="4" numFmtId="167" xfId="0" applyAlignment="1" applyBorder="1" applyFont="1" applyNumberFormat="1">
      <alignment horizontal="right" shrinkToFit="0" vertical="bottom" wrapText="0"/>
    </xf>
    <xf borderId="5" fillId="6" fontId="4" numFmtId="168" xfId="0" applyAlignment="1" applyBorder="1" applyFont="1" applyNumberFormat="1">
      <alignment horizontal="right" shrinkToFit="0" vertical="bottom" wrapText="0"/>
    </xf>
    <xf borderId="5" fillId="6" fontId="4" numFmtId="10" xfId="0" applyAlignment="1" applyBorder="1" applyFont="1" applyNumberFormat="1">
      <alignment horizontal="right" shrinkToFit="0" vertical="bottom" wrapText="0"/>
    </xf>
    <xf borderId="5" fillId="10" fontId="4" numFmtId="0" xfId="0" applyAlignment="1" applyBorder="1" applyFont="1">
      <alignment horizontal="left" shrinkToFit="0" vertical="bottom" wrapText="1"/>
    </xf>
    <xf borderId="5" fillId="10" fontId="2" numFmtId="0" xfId="0" applyAlignment="1" applyBorder="1" applyFont="1">
      <alignment horizontal="left" shrinkToFit="0" vertical="center" wrapText="0"/>
    </xf>
    <xf borderId="5" fillId="10" fontId="2" numFmtId="0" xfId="0" applyAlignment="1" applyBorder="1" applyFont="1">
      <alignment horizontal="left" shrinkToFit="0" vertical="bottom" wrapText="0"/>
    </xf>
    <xf borderId="39" fillId="11" fontId="4" numFmtId="49" xfId="0" applyAlignment="1" applyBorder="1" applyFont="1" applyNumberFormat="1">
      <alignment shrinkToFit="0" vertical="bottom" wrapText="0"/>
    </xf>
    <xf borderId="5" fillId="11" fontId="4" numFmtId="49" xfId="0" applyAlignment="1" applyBorder="1" applyFont="1" applyNumberFormat="1">
      <alignment shrinkToFit="0" vertical="bottom" wrapText="0"/>
    </xf>
    <xf borderId="5" fillId="11" fontId="4" numFmtId="175" xfId="0" applyAlignment="1" applyBorder="1" applyFont="1" applyNumberFormat="1">
      <alignment shrinkToFit="0" vertical="bottom" wrapText="0"/>
    </xf>
    <xf borderId="5" fillId="11" fontId="2" numFmtId="0" xfId="0" applyAlignment="1" applyBorder="1" applyFont="1">
      <alignment horizontal="left" shrinkToFit="0" vertical="center" wrapText="1"/>
    </xf>
    <xf borderId="5" fillId="11" fontId="4" numFmtId="0" xfId="0" applyAlignment="1" applyBorder="1" applyFont="1">
      <alignment shrinkToFit="0" vertical="bottom" wrapText="0"/>
    </xf>
    <xf borderId="40" fillId="11" fontId="4" numFmtId="3" xfId="0" applyAlignment="1" applyBorder="1" applyFont="1" applyNumberFormat="1">
      <alignment shrinkToFit="0" vertical="bottom" wrapText="0"/>
    </xf>
    <xf borderId="5" fillId="11" fontId="4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top" wrapText="1"/>
    </xf>
    <xf borderId="40" fillId="6" fontId="4" numFmtId="3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left" shrinkToFit="0" vertical="top" wrapText="1"/>
    </xf>
    <xf borderId="41" fillId="6" fontId="4" numFmtId="49" xfId="0" applyAlignment="1" applyBorder="1" applyFont="1" applyNumberFormat="1">
      <alignment shrinkToFit="0" vertical="bottom" wrapText="0"/>
    </xf>
    <xf borderId="26" fillId="6" fontId="4" numFmtId="49" xfId="0" applyAlignment="1" applyBorder="1" applyFont="1" applyNumberFormat="1">
      <alignment shrinkToFit="0" vertical="bottom" wrapText="0"/>
    </xf>
    <xf borderId="26" fillId="6" fontId="4" numFmtId="175" xfId="0" applyAlignment="1" applyBorder="1" applyFont="1" applyNumberFormat="1">
      <alignment shrinkToFit="0" vertical="bottom" wrapText="0"/>
    </xf>
    <xf borderId="26" fillId="6" fontId="4" numFmtId="0" xfId="0" applyAlignment="1" applyBorder="1" applyFont="1">
      <alignment horizontal="left" shrinkToFit="0" vertical="center" wrapText="1"/>
    </xf>
    <xf borderId="26" fillId="6" fontId="2" numFmtId="0" xfId="0" applyAlignment="1" applyBorder="1" applyFont="1">
      <alignment horizontal="left" shrinkToFit="0" vertical="top" wrapText="1"/>
    </xf>
    <xf borderId="26" fillId="6" fontId="4" numFmtId="0" xfId="0" applyAlignment="1" applyBorder="1" applyFont="1">
      <alignment shrinkToFit="0" vertical="bottom" wrapText="0"/>
    </xf>
    <xf borderId="42" fillId="6" fontId="4" numFmtId="3" xfId="0" applyAlignment="1" applyBorder="1" applyFont="1" applyNumberFormat="1">
      <alignment shrinkToFit="0" vertical="bottom" wrapText="0"/>
    </xf>
    <xf borderId="0" fillId="0" fontId="28" numFmtId="0" xfId="0" applyFont="1"/>
    <xf borderId="0" fillId="0" fontId="29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800080"/>
      </font>
      <fill>
        <patternFill patternType="solid">
          <fgColor rgb="FFFF99CC"/>
          <bgColor rgb="FFFF99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30.63"/>
    <col customWidth="1" min="3" max="3" width="65.63"/>
    <col customWidth="1" min="4" max="6" width="9.13"/>
    <col customWidth="1" min="7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1"/>
      <c r="B3" s="4" t="s">
        <v>1</v>
      </c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"/>
      <c r="B4" s="2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"/>
      <c r="B5" s="7" t="s">
        <v>2</v>
      </c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8" t="s">
        <v>3</v>
      </c>
      <c r="C6" s="9">
        <v>44927.0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8" t="s">
        <v>4</v>
      </c>
      <c r="C7" s="9">
        <v>45046.0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"/>
      <c r="B8" s="8" t="s">
        <v>5</v>
      </c>
      <c r="C8" s="9">
        <v>45053.0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"/>
      <c r="B9" s="10"/>
      <c r="C9" s="1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"/>
      <c r="B10" s="4" t="s">
        <v>6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"/>
      <c r="B11" s="8" t="s">
        <v>7</v>
      </c>
      <c r="C11" s="12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8" t="s">
        <v>9</v>
      </c>
      <c r="C12" s="12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8" t="s">
        <v>11</v>
      </c>
      <c r="C13" s="12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8" t="s">
        <v>13</v>
      </c>
      <c r="C14" s="12" t="s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"/>
      <c r="B15" s="8" t="s">
        <v>15</v>
      </c>
      <c r="C15" s="12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13" t="s">
        <v>16</v>
      </c>
      <c r="C16" s="14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"/>
      <c r="B17" s="13" t="s">
        <v>18</v>
      </c>
      <c r="C17" s="15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16"/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"/>
      <c r="B19" s="4" t="s">
        <v>20</v>
      </c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"/>
      <c r="B20" s="8" t="s">
        <v>21</v>
      </c>
      <c r="C20" s="12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"/>
      <c r="B21" s="8" t="s">
        <v>9</v>
      </c>
      <c r="C21" s="12" t="s">
        <v>23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"/>
      <c r="B22" s="8" t="s">
        <v>11</v>
      </c>
      <c r="C22" s="12" t="s">
        <v>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"/>
      <c r="B23" s="8" t="s">
        <v>25</v>
      </c>
      <c r="C23" s="12" t="s">
        <v>26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"/>
      <c r="B24" s="18"/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"/>
      <c r="B25" s="4" t="s">
        <v>27</v>
      </c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"/>
      <c r="B26" s="13" t="s">
        <v>28</v>
      </c>
      <c r="C26" s="14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"/>
      <c r="B27" s="13" t="s">
        <v>30</v>
      </c>
      <c r="C27" s="14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"/>
      <c r="B28" s="13" t="s">
        <v>16</v>
      </c>
      <c r="C28" s="14" t="s">
        <v>32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"/>
      <c r="B29" s="13" t="s">
        <v>18</v>
      </c>
      <c r="C29" s="15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"/>
      <c r="B30" s="20"/>
      <c r="C30" s="2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"/>
      <c r="B31" s="20"/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"/>
      <c r="B32" s="20"/>
      <c r="C32" s="2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"/>
      <c r="B35" s="21" t="s">
        <v>33</v>
      </c>
      <c r="C35" s="22" t="s">
        <v>34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"/>
      <c r="B36" s="21" t="s">
        <v>35</v>
      </c>
      <c r="C36" s="22" t="s">
        <v>36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"/>
      <c r="B37" s="21" t="s">
        <v>37</v>
      </c>
      <c r="C37" s="22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"/>
      <c r="B38" s="21" t="s">
        <v>39</v>
      </c>
      <c r="C38" s="22" t="s">
        <v>40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75" customHeight="1">
      <c r="A39" s="1"/>
      <c r="B39" s="21" t="s">
        <v>41</v>
      </c>
      <c r="C39" s="22" t="s">
        <v>42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"/>
      <c r="B40" s="21" t="s">
        <v>43</v>
      </c>
      <c r="C40" s="23" t="s">
        <v>44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"/>
      <c r="B41" s="21" t="s">
        <v>45</v>
      </c>
      <c r="C41" s="24" t="s">
        <v>46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"/>
      <c r="B42" s="21" t="s">
        <v>47</v>
      </c>
      <c r="C42" s="24" t="s">
        <v>48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21" t="s">
        <v>49</v>
      </c>
      <c r="C43" s="24" t="s">
        <v>50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62.25" customHeight="1">
      <c r="A44" s="1"/>
      <c r="B44" s="21" t="s">
        <v>51</v>
      </c>
      <c r="C44" s="22" t="s">
        <v>52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75" customHeight="1">
      <c r="A45" s="1"/>
      <c r="B45" s="21" t="s">
        <v>53</v>
      </c>
      <c r="C45" s="22" t="s">
        <v>54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75" customHeight="1">
      <c r="A46" s="1"/>
      <c r="B46" s="21" t="s">
        <v>55</v>
      </c>
      <c r="C46" s="22" t="s">
        <v>56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:C2"/>
    <mergeCell ref="B3:C3"/>
    <mergeCell ref="B5:C5"/>
    <mergeCell ref="B10:C10"/>
    <mergeCell ref="B19:C19"/>
    <mergeCell ref="B25:C25"/>
  </mergeCells>
  <printOptions/>
  <pageMargins bottom="0.75" footer="0.0" header="0.0" left="0.7" right="0.7" top="0.75"/>
  <pageSetup orientation="landscape"/>
  <headerFooter>
    <oddHeader>&amp;RПриложение 2 Проект !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0.63"/>
    <col customWidth="1" min="2" max="2" width="13.88"/>
    <col customWidth="1" min="3" max="4" width="14.63"/>
    <col customWidth="1" min="5" max="5" width="61.88"/>
    <col customWidth="1" min="6" max="6" width="13.63"/>
    <col customWidth="1" min="7" max="7" width="15.38"/>
    <col customWidth="1" min="8" max="8" width="14.63"/>
    <col customWidth="1" min="9" max="28" width="9.13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57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ht="15.0" customHeight="1">
      <c r="A2" s="26" t="s">
        <v>58</v>
      </c>
      <c r="F2" s="26"/>
      <c r="G2" s="27"/>
      <c r="H2" s="27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15.0" customHeight="1">
      <c r="A3" s="26" t="str">
        <f>CONCATENATE("на ",UPPER(dfName))</f>
        <v>на ДОГОВОРЕН ФОНД ЮГ МАРКЕТ ОПТИМУМ</v>
      </c>
      <c r="F3" s="26"/>
      <c r="G3" s="28"/>
      <c r="H3" s="28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ht="15.0" customHeight="1">
      <c r="A4" s="29" t="str">
        <f>CONCATENATE("към ",TEXT(EndDate,"dd.mm.yyyy")," г.")</f>
        <v>към 30.04.2023 г.</v>
      </c>
      <c r="F4" s="30" t="s">
        <v>59</v>
      </c>
      <c r="G4" s="31">
        <f>ReportedCompletionDate</f>
        <v>45053</v>
      </c>
      <c r="H4" s="3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ht="15.0" customHeight="1">
      <c r="A5" s="29"/>
      <c r="B5" s="29"/>
      <c r="C5" s="29"/>
      <c r="D5" s="29"/>
      <c r="E5" s="20"/>
      <c r="F5" s="30" t="s">
        <v>28</v>
      </c>
      <c r="G5" s="33" t="str">
        <f>authorName</f>
        <v>Марияна Пенчева</v>
      </c>
      <c r="H5" s="34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ht="15.0" customHeight="1">
      <c r="A6" s="35"/>
      <c r="B6" s="35"/>
      <c r="C6" s="28"/>
      <c r="D6" s="29"/>
      <c r="E6" s="20"/>
      <c r="F6" s="30" t="s">
        <v>60</v>
      </c>
      <c r="G6" s="36" t="str">
        <f>udManager</f>
        <v>Валентина Тончева и Теодора Якимова-Дренска</v>
      </c>
      <c r="H6" s="37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15.0" customHeight="1">
      <c r="A7" s="35"/>
      <c r="B7" s="35"/>
      <c r="C7" s="28"/>
      <c r="D7" s="29"/>
      <c r="E7" s="29"/>
      <c r="F7" s="35"/>
      <c r="G7" s="27"/>
      <c r="H7" s="38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ht="36.75" customHeight="1">
      <c r="A8" s="39" t="s">
        <v>62</v>
      </c>
      <c r="B8" s="39" t="s">
        <v>63</v>
      </c>
      <c r="C8" s="40" t="s">
        <v>64</v>
      </c>
      <c r="D8" s="40" t="s">
        <v>65</v>
      </c>
      <c r="E8" s="41" t="s">
        <v>66</v>
      </c>
      <c r="F8" s="39" t="s">
        <v>63</v>
      </c>
      <c r="G8" s="40" t="s">
        <v>67</v>
      </c>
      <c r="H8" s="40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ht="12.0" customHeight="1">
      <c r="A9" s="42" t="s">
        <v>69</v>
      </c>
      <c r="B9" s="42" t="s">
        <v>70</v>
      </c>
      <c r="C9" s="42">
        <v>1.0</v>
      </c>
      <c r="D9" s="42">
        <v>2.0</v>
      </c>
      <c r="E9" s="43" t="s">
        <v>69</v>
      </c>
      <c r="F9" s="42" t="s">
        <v>70</v>
      </c>
      <c r="G9" s="42">
        <v>1.0</v>
      </c>
      <c r="H9" s="42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ht="15.0" customHeight="1">
      <c r="A10" s="44" t="s">
        <v>71</v>
      </c>
      <c r="B10" s="45"/>
      <c r="C10" s="46"/>
      <c r="D10" s="46"/>
      <c r="E10" s="47" t="s">
        <v>72</v>
      </c>
      <c r="F10" s="48"/>
      <c r="G10" s="46"/>
      <c r="H10" s="46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</row>
    <row r="11" ht="15.0" customHeight="1">
      <c r="A11" s="50" t="s">
        <v>73</v>
      </c>
      <c r="B11" s="51"/>
      <c r="C11" s="52"/>
      <c r="D11" s="52"/>
      <c r="E11" s="50" t="s">
        <v>74</v>
      </c>
      <c r="F11" s="51" t="s">
        <v>75</v>
      </c>
      <c r="G11" s="53">
        <v>541622.0</v>
      </c>
      <c r="H11" s="53">
        <v>541622.0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</row>
    <row r="12" ht="15.0" customHeight="1">
      <c r="A12" s="22" t="s">
        <v>76</v>
      </c>
      <c r="B12" s="55" t="s">
        <v>77</v>
      </c>
      <c r="C12" s="56">
        <f t="shared" ref="C12:D12" si="1">C13+C14</f>
        <v>0</v>
      </c>
      <c r="D12" s="56">
        <f t="shared" si="1"/>
        <v>0</v>
      </c>
      <c r="E12" s="50" t="s">
        <v>78</v>
      </c>
      <c r="F12" s="55"/>
      <c r="G12" s="56"/>
      <c r="H12" s="56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</row>
    <row r="13" ht="30.75" customHeight="1">
      <c r="A13" s="58" t="s">
        <v>79</v>
      </c>
      <c r="B13" s="42" t="s">
        <v>80</v>
      </c>
      <c r="C13" s="59"/>
      <c r="D13" s="59"/>
      <c r="E13" s="22" t="s">
        <v>81</v>
      </c>
      <c r="F13" s="42" t="s">
        <v>82</v>
      </c>
      <c r="G13" s="60">
        <v>62430.0</v>
      </c>
      <c r="H13" s="60">
        <v>62430.0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</row>
    <row r="14" ht="15.0" customHeight="1">
      <c r="A14" s="58" t="s">
        <v>83</v>
      </c>
      <c r="B14" s="55" t="s">
        <v>84</v>
      </c>
      <c r="C14" s="60"/>
      <c r="D14" s="60"/>
      <c r="E14" s="22" t="s">
        <v>85</v>
      </c>
      <c r="F14" s="55" t="s">
        <v>86</v>
      </c>
      <c r="G14" s="60"/>
      <c r="H14" s="60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</row>
    <row r="15" ht="15.0" customHeight="1">
      <c r="A15" s="22" t="s">
        <v>87</v>
      </c>
      <c r="B15" s="55" t="s">
        <v>88</v>
      </c>
      <c r="C15" s="60"/>
      <c r="D15" s="60"/>
      <c r="E15" s="22" t="s">
        <v>89</v>
      </c>
      <c r="F15" s="55" t="s">
        <v>90</v>
      </c>
      <c r="G15" s="60"/>
      <c r="H15" s="60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ht="15.0" customHeight="1">
      <c r="A16" s="61" t="s">
        <v>91</v>
      </c>
      <c r="B16" s="51" t="s">
        <v>92</v>
      </c>
      <c r="C16" s="52">
        <f t="shared" ref="C16:D16" si="2">C12+C15</f>
        <v>0</v>
      </c>
      <c r="D16" s="52">
        <f t="shared" si="2"/>
        <v>0</v>
      </c>
      <c r="E16" s="61" t="s">
        <v>93</v>
      </c>
      <c r="F16" s="51" t="s">
        <v>94</v>
      </c>
      <c r="G16" s="52">
        <f t="shared" ref="G16:H16" si="3">SUM(G13:G15)</f>
        <v>62430</v>
      </c>
      <c r="H16" s="52">
        <f t="shared" si="3"/>
        <v>62430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  <row r="17" ht="15.0" customHeight="1">
      <c r="A17" s="50" t="s">
        <v>95</v>
      </c>
      <c r="B17" s="51" t="s">
        <v>96</v>
      </c>
      <c r="C17" s="53"/>
      <c r="D17" s="53"/>
      <c r="E17" s="50" t="s">
        <v>97</v>
      </c>
      <c r="F17" s="51"/>
      <c r="G17" s="52"/>
      <c r="H17" s="52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ht="15.0" customHeight="1">
      <c r="A18" s="61" t="s">
        <v>98</v>
      </c>
      <c r="B18" s="51" t="s">
        <v>99</v>
      </c>
      <c r="C18" s="52">
        <f t="shared" ref="C18:D18" si="4">C16+C17</f>
        <v>0</v>
      </c>
      <c r="D18" s="52">
        <f t="shared" si="4"/>
        <v>0</v>
      </c>
      <c r="E18" s="22" t="s">
        <v>100</v>
      </c>
      <c r="F18" s="55" t="s">
        <v>101</v>
      </c>
      <c r="G18" s="56">
        <f t="shared" ref="G18:H18" si="5">SUM(G19:G20)</f>
        <v>219577</v>
      </c>
      <c r="H18" s="56">
        <f t="shared" si="5"/>
        <v>233068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</row>
    <row r="19" ht="15.0" customHeight="1">
      <c r="A19" s="47" t="s">
        <v>102</v>
      </c>
      <c r="B19" s="48"/>
      <c r="C19" s="52"/>
      <c r="D19" s="52"/>
      <c r="E19" s="62" t="s">
        <v>103</v>
      </c>
      <c r="F19" s="55" t="s">
        <v>104</v>
      </c>
      <c r="G19" s="60">
        <v>294527.0</v>
      </c>
      <c r="H19" s="60">
        <v>294527.0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</row>
    <row r="20" ht="15.0" customHeight="1">
      <c r="A20" s="47" t="s">
        <v>105</v>
      </c>
      <c r="B20" s="48"/>
      <c r="C20" s="52"/>
      <c r="D20" s="52"/>
      <c r="E20" s="62" t="s">
        <v>106</v>
      </c>
      <c r="F20" s="55" t="s">
        <v>107</v>
      </c>
      <c r="G20" s="60">
        <v>-74950.0</v>
      </c>
      <c r="H20" s="60">
        <v>-61459.0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</row>
    <row r="21" ht="15.0" customHeight="1">
      <c r="A21" s="24" t="s">
        <v>108</v>
      </c>
      <c r="B21" s="63" t="s">
        <v>109</v>
      </c>
      <c r="C21" s="60"/>
      <c r="D21" s="64"/>
      <c r="E21" s="65" t="s">
        <v>110</v>
      </c>
      <c r="F21" s="63" t="s">
        <v>111</v>
      </c>
      <c r="G21" s="60">
        <v>3175.0</v>
      </c>
      <c r="H21" s="60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</row>
    <row r="22" ht="15.0" customHeight="1">
      <c r="A22" s="24" t="s">
        <v>112</v>
      </c>
      <c r="B22" s="63" t="s">
        <v>113</v>
      </c>
      <c r="C22" s="60">
        <v>214351.0</v>
      </c>
      <c r="D22" s="60">
        <v>200020.0</v>
      </c>
      <c r="E22" s="65" t="s">
        <v>114</v>
      </c>
      <c r="F22" s="63" t="s">
        <v>115</v>
      </c>
      <c r="G22" s="60"/>
      <c r="H22" s="60">
        <v>-13491.0</v>
      </c>
      <c r="I22" s="57"/>
      <c r="J22" s="57"/>
      <c r="K22" s="6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</row>
    <row r="23" ht="15.0" customHeight="1">
      <c r="A23" s="24" t="s">
        <v>116</v>
      </c>
      <c r="B23" s="63" t="s">
        <v>117</v>
      </c>
      <c r="C23" s="60">
        <v>50644.0</v>
      </c>
      <c r="D23" s="60">
        <v>70780.0</v>
      </c>
      <c r="E23" s="61" t="s">
        <v>118</v>
      </c>
      <c r="F23" s="51" t="s">
        <v>119</v>
      </c>
      <c r="G23" s="52">
        <f t="shared" ref="G23:H23" si="6">G19+G21+G20+G22</f>
        <v>222752</v>
      </c>
      <c r="H23" s="52">
        <f t="shared" si="6"/>
        <v>219577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</row>
    <row r="24" ht="15.0" customHeight="1">
      <c r="A24" s="24" t="s">
        <v>120</v>
      </c>
      <c r="B24" s="63" t="s">
        <v>121</v>
      </c>
      <c r="C24" s="60"/>
      <c r="D24" s="60"/>
      <c r="E24" s="67" t="s">
        <v>122</v>
      </c>
      <c r="F24" s="48" t="s">
        <v>123</v>
      </c>
      <c r="G24" s="52">
        <f t="shared" ref="G24:H24" si="7">G11+G16+G23</f>
        <v>826804</v>
      </c>
      <c r="H24" s="52">
        <f t="shared" si="7"/>
        <v>823629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</row>
    <row r="25" ht="15.0" customHeight="1">
      <c r="A25" s="67" t="s">
        <v>91</v>
      </c>
      <c r="B25" s="48" t="s">
        <v>124</v>
      </c>
      <c r="C25" s="52">
        <f t="shared" ref="C25:D25" si="8">SUM(C21:C24)</f>
        <v>264995</v>
      </c>
      <c r="D25" s="52">
        <f t="shared" si="8"/>
        <v>270800</v>
      </c>
      <c r="E25" s="24"/>
      <c r="F25" s="63"/>
      <c r="G25" s="56"/>
      <c r="H25" s="5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ht="15.0" customHeight="1">
      <c r="A26" s="47" t="s">
        <v>125</v>
      </c>
      <c r="B26" s="48"/>
      <c r="C26" s="52"/>
      <c r="D26" s="52"/>
      <c r="E26" s="47" t="s">
        <v>126</v>
      </c>
      <c r="F26" s="48"/>
      <c r="G26" s="52"/>
      <c r="H26" s="52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</row>
    <row r="27" ht="15.0" customHeight="1">
      <c r="A27" s="24" t="s">
        <v>76</v>
      </c>
      <c r="B27" s="63" t="s">
        <v>127</v>
      </c>
      <c r="C27" s="56">
        <f t="shared" ref="C27:D27" si="9">SUM(C28:C31)</f>
        <v>479196</v>
      </c>
      <c r="D27" s="56">
        <f t="shared" si="9"/>
        <v>485222</v>
      </c>
      <c r="E27" s="65" t="s">
        <v>128</v>
      </c>
      <c r="F27" s="55" t="s">
        <v>129</v>
      </c>
      <c r="G27" s="60"/>
      <c r="H27" s="60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</row>
    <row r="28" ht="15.0" customHeight="1">
      <c r="A28" s="62" t="s">
        <v>79</v>
      </c>
      <c r="B28" s="63" t="s">
        <v>130</v>
      </c>
      <c r="C28" s="60">
        <v>347280.0</v>
      </c>
      <c r="D28" s="60">
        <v>358553.0</v>
      </c>
      <c r="E28" s="22" t="s">
        <v>131</v>
      </c>
      <c r="F28" s="55" t="s">
        <v>132</v>
      </c>
      <c r="G28" s="56">
        <f t="shared" ref="G28:H28" si="10">SUM(G29:G31)</f>
        <v>2051</v>
      </c>
      <c r="H28" s="56">
        <f t="shared" si="10"/>
        <v>2005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 ht="15.0" customHeight="1">
      <c r="A29" s="62" t="s">
        <v>133</v>
      </c>
      <c r="B29" s="63" t="s">
        <v>134</v>
      </c>
      <c r="C29" s="68"/>
      <c r="D29" s="68"/>
      <c r="E29" s="62" t="s">
        <v>135</v>
      </c>
      <c r="F29" s="55" t="s">
        <v>136</v>
      </c>
      <c r="G29" s="68">
        <v>650.0</v>
      </c>
      <c r="H29" s="68">
        <v>605.0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ht="15.0" customHeight="1">
      <c r="A30" s="62" t="s">
        <v>83</v>
      </c>
      <c r="B30" s="63" t="s">
        <v>137</v>
      </c>
      <c r="C30" s="68">
        <v>53740.0</v>
      </c>
      <c r="D30" s="68">
        <v>53768.0</v>
      </c>
      <c r="E30" s="62" t="s">
        <v>138</v>
      </c>
      <c r="F30" s="55" t="s">
        <v>139</v>
      </c>
      <c r="G30" s="68">
        <v>1401.0</v>
      </c>
      <c r="H30" s="68">
        <v>1400.0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ht="15.0" customHeight="1">
      <c r="A31" s="62" t="s">
        <v>140</v>
      </c>
      <c r="B31" s="63" t="s">
        <v>141</v>
      </c>
      <c r="C31" s="68">
        <v>78176.0</v>
      </c>
      <c r="D31" s="68">
        <v>72901.0</v>
      </c>
      <c r="E31" s="62" t="s">
        <v>142</v>
      </c>
      <c r="F31" s="63" t="s">
        <v>143</v>
      </c>
      <c r="G31" s="68"/>
      <c r="H31" s="6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ht="15.0" customHeight="1">
      <c r="A32" s="24" t="s">
        <v>144</v>
      </c>
      <c r="B32" s="63" t="s">
        <v>145</v>
      </c>
      <c r="C32" s="68"/>
      <c r="D32" s="68"/>
      <c r="E32" s="65" t="s">
        <v>146</v>
      </c>
      <c r="F32" s="55" t="s">
        <v>147</v>
      </c>
      <c r="G32" s="68"/>
      <c r="H32" s="68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ht="15.0" customHeight="1">
      <c r="A33" s="24" t="s">
        <v>148</v>
      </c>
      <c r="B33" s="63" t="s">
        <v>149</v>
      </c>
      <c r="C33" s="68">
        <v>69404.0</v>
      </c>
      <c r="D33" s="68">
        <v>69110.0</v>
      </c>
      <c r="E33" s="24" t="s">
        <v>150</v>
      </c>
      <c r="F33" s="63" t="s">
        <v>151</v>
      </c>
      <c r="G33" s="68"/>
      <c r="H33" s="6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ht="15.0" customHeight="1">
      <c r="A34" s="24" t="s">
        <v>152</v>
      </c>
      <c r="B34" s="63" t="s">
        <v>153</v>
      </c>
      <c r="C34" s="68"/>
      <c r="D34" s="68"/>
      <c r="E34" s="65" t="s">
        <v>154</v>
      </c>
      <c r="F34" s="55" t="s">
        <v>155</v>
      </c>
      <c r="G34" s="68"/>
      <c r="H34" s="6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ht="15.0" customHeight="1">
      <c r="A35" s="24" t="s">
        <v>156</v>
      </c>
      <c r="B35" s="63" t="s">
        <v>157</v>
      </c>
      <c r="C35" s="68"/>
      <c r="D35" s="68"/>
      <c r="E35" s="65" t="s">
        <v>158</v>
      </c>
      <c r="F35" s="55" t="s">
        <v>159</v>
      </c>
      <c r="G35" s="68"/>
      <c r="H35" s="6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ht="15.0" customHeight="1">
      <c r="A36" s="24" t="s">
        <v>160</v>
      </c>
      <c r="B36" s="63" t="s">
        <v>161</v>
      </c>
      <c r="C36" s="68"/>
      <c r="D36" s="68"/>
      <c r="E36" s="65" t="s">
        <v>162</v>
      </c>
      <c r="F36" s="55" t="s">
        <v>163</v>
      </c>
      <c r="G36" s="68"/>
      <c r="H36" s="68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ht="15.0" customHeight="1">
      <c r="A37" s="67" t="s">
        <v>164</v>
      </c>
      <c r="B37" s="63" t="s">
        <v>165</v>
      </c>
      <c r="C37" s="69">
        <f t="shared" ref="C37:D37" si="11">SUM(C32:C36)+C27</f>
        <v>548600</v>
      </c>
      <c r="D37" s="69">
        <f t="shared" si="11"/>
        <v>554332</v>
      </c>
      <c r="E37" s="24" t="s">
        <v>166</v>
      </c>
      <c r="F37" s="63" t="s">
        <v>167</v>
      </c>
      <c r="G37" s="68"/>
      <c r="H37" s="6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ht="16.5" customHeight="1">
      <c r="A38" s="47" t="s">
        <v>168</v>
      </c>
      <c r="B38" s="48"/>
      <c r="C38" s="46"/>
      <c r="D38" s="46"/>
      <c r="E38" s="65" t="s">
        <v>169</v>
      </c>
      <c r="F38" s="42" t="s">
        <v>170</v>
      </c>
      <c r="G38" s="68"/>
      <c r="H38" s="68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ht="15.0" customHeight="1">
      <c r="A39" s="22" t="s">
        <v>171</v>
      </c>
      <c r="B39" s="55" t="s">
        <v>172</v>
      </c>
      <c r="C39" s="68">
        <v>23.0</v>
      </c>
      <c r="D39" s="68">
        <v>502.0</v>
      </c>
      <c r="E39" s="65" t="s">
        <v>173</v>
      </c>
      <c r="F39" s="55" t="s">
        <v>174</v>
      </c>
      <c r="G39" s="68"/>
      <c r="H39" s="6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ht="15.0" customHeight="1">
      <c r="A40" s="22" t="s">
        <v>175</v>
      </c>
      <c r="B40" s="55" t="s">
        <v>176</v>
      </c>
      <c r="C40" s="68"/>
      <c r="D40" s="68"/>
      <c r="E40" s="67" t="s">
        <v>177</v>
      </c>
      <c r="F40" s="48" t="s">
        <v>178</v>
      </c>
      <c r="G40" s="46">
        <f t="shared" ref="G40:H40" si="12">SUM(G32:G39)+G28+G27</f>
        <v>2051</v>
      </c>
      <c r="H40" s="46">
        <f t="shared" si="12"/>
        <v>2005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ht="15.0" customHeight="1">
      <c r="A41" s="22" t="s">
        <v>179</v>
      </c>
      <c r="B41" s="55" t="s">
        <v>180</v>
      </c>
      <c r="C41" s="68"/>
      <c r="D41" s="68"/>
      <c r="E41" s="67"/>
      <c r="F41" s="48"/>
      <c r="G41" s="46"/>
      <c r="H41" s="46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ht="15.0" customHeight="1">
      <c r="A42" s="22" t="s">
        <v>181</v>
      </c>
      <c r="B42" s="55" t="s">
        <v>182</v>
      </c>
      <c r="C42" s="68"/>
      <c r="D42" s="68"/>
      <c r="E42" s="24"/>
      <c r="F42" s="63"/>
      <c r="G42" s="69"/>
      <c r="H42" s="6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ht="15.0" customHeight="1">
      <c r="A43" s="61" t="s">
        <v>183</v>
      </c>
      <c r="B43" s="51" t="s">
        <v>184</v>
      </c>
      <c r="C43" s="46">
        <f t="shared" ref="C43:D43" si="13">SUM(C39:C42)</f>
        <v>23</v>
      </c>
      <c r="D43" s="46">
        <f t="shared" si="13"/>
        <v>502</v>
      </c>
      <c r="E43" s="24"/>
      <c r="F43" s="63"/>
      <c r="G43" s="69"/>
      <c r="H43" s="6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ht="15.0" customHeight="1">
      <c r="A44" s="50" t="s">
        <v>185</v>
      </c>
      <c r="B44" s="51" t="s">
        <v>186</v>
      </c>
      <c r="C44" s="70"/>
      <c r="D44" s="70"/>
      <c r="E44" s="24"/>
      <c r="F44" s="63"/>
      <c r="G44" s="69"/>
      <c r="H44" s="6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ht="15.0" customHeight="1">
      <c r="A45" s="61" t="s">
        <v>177</v>
      </c>
      <c r="B45" s="51" t="s">
        <v>187</v>
      </c>
      <c r="C45" s="46">
        <f t="shared" ref="C45:D45" si="14">C25+C37+C43+C44</f>
        <v>813618</v>
      </c>
      <c r="D45" s="46">
        <f t="shared" si="14"/>
        <v>825634</v>
      </c>
      <c r="E45" s="24"/>
      <c r="F45" s="63"/>
      <c r="G45" s="69"/>
      <c r="H45" s="6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ht="15.0" customHeight="1">
      <c r="A46" s="24"/>
      <c r="B46" s="63"/>
      <c r="C46" s="69"/>
      <c r="D46" s="69"/>
      <c r="E46" s="24"/>
      <c r="F46" s="63"/>
      <c r="G46" s="69"/>
      <c r="H46" s="6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ht="15.0" customHeight="1">
      <c r="A47" s="71" t="s">
        <v>188</v>
      </c>
      <c r="B47" s="51" t="s">
        <v>189</v>
      </c>
      <c r="C47" s="72">
        <f t="shared" ref="C47:D47" si="15">C18+C45</f>
        <v>813618</v>
      </c>
      <c r="D47" s="72">
        <f t="shared" si="15"/>
        <v>825634</v>
      </c>
      <c r="E47" s="71" t="s">
        <v>190</v>
      </c>
      <c r="F47" s="51" t="s">
        <v>191</v>
      </c>
      <c r="G47" s="73">
        <f t="shared" ref="G47:H47" si="16">G24+G40</f>
        <v>828855</v>
      </c>
      <c r="H47" s="73">
        <f t="shared" si="16"/>
        <v>825634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ht="15.0" customHeight="1">
      <c r="A49" s="57"/>
      <c r="B49" s="57"/>
      <c r="C49" s="20"/>
      <c r="D49" s="20"/>
      <c r="E49" s="20"/>
      <c r="F49" s="20"/>
      <c r="G49" s="20"/>
      <c r="H49" s="5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ht="15.75" customHeight="1">
      <c r="A50" s="20" t="s">
        <v>192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ht="15.0" customHeight="1">
      <c r="A52" s="20"/>
      <c r="B52" s="20"/>
      <c r="C52" s="20"/>
      <c r="D52" s="20"/>
      <c r="E52" s="20"/>
      <c r="F52" s="20"/>
      <c r="G52" s="57"/>
      <c r="H52" s="57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ht="15.0" customHeight="1">
      <c r="A62" s="20"/>
      <c r="B62" s="20"/>
      <c r="C62" s="20"/>
      <c r="D62" s="20"/>
      <c r="E62" s="57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ht="15.0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</row>
    <row r="64" ht="15.0" customHeight="1">
      <c r="A64" s="57"/>
      <c r="B64" s="57"/>
      <c r="C64" s="57"/>
      <c r="D64" s="57"/>
      <c r="E64" s="74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</row>
    <row r="65" ht="15.0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</row>
    <row r="66" ht="15.0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</row>
    <row r="67" ht="15.0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</row>
    <row r="68" ht="15.0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</row>
    <row r="69" ht="15.0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</row>
    <row r="70" ht="15.0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</row>
    <row r="71" ht="15.0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</row>
    <row r="72" ht="15.0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</row>
    <row r="73" ht="15.0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</row>
    <row r="74" ht="15.0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</row>
    <row r="75" ht="15.0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&amp;RКИС-ОФС, стр. &amp;P от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88"/>
    <col customWidth="1" min="2" max="2" width="16.5"/>
    <col customWidth="1" min="3" max="4" width="13.63"/>
    <col customWidth="1" min="5" max="5" width="42.5"/>
    <col customWidth="1" min="6" max="6" width="15.5"/>
    <col customWidth="1" min="7" max="8" width="13.63"/>
    <col customWidth="1" min="9" max="9" width="9.13"/>
    <col customWidth="1" min="10" max="26" width="8.0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193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6" t="s">
        <v>36</v>
      </c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01.01.2023 - 30.04.2023</v>
      </c>
      <c r="F4" s="76" t="s">
        <v>59</v>
      </c>
      <c r="G4" s="77">
        <f>ReportedCompletionDate</f>
        <v>45053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78"/>
      <c r="B5" s="35"/>
      <c r="C5" s="29"/>
      <c r="D5" s="79"/>
      <c r="E5" s="20"/>
      <c r="F5" s="76" t="s">
        <v>28</v>
      </c>
      <c r="G5" s="80" t="str">
        <f>authorName</f>
        <v>Марияна Пенчева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78"/>
      <c r="B6" s="35"/>
      <c r="C6" s="29"/>
      <c r="D6" s="79"/>
      <c r="E6" s="20"/>
      <c r="F6" s="76" t="s">
        <v>60</v>
      </c>
      <c r="G6" s="81" t="str">
        <f>udManager</f>
        <v>Валентина Тончева и Теодора Якимова-Дренска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9"/>
      <c r="B7" s="20"/>
      <c r="C7" s="20"/>
      <c r="D7" s="20"/>
      <c r="E7" s="57"/>
      <c r="F7" s="57"/>
      <c r="G7" s="20"/>
      <c r="H7" s="82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0.75" customHeight="1">
      <c r="A8" s="39" t="s">
        <v>194</v>
      </c>
      <c r="B8" s="39" t="s">
        <v>63</v>
      </c>
      <c r="C8" s="39" t="s">
        <v>64</v>
      </c>
      <c r="D8" s="39" t="s">
        <v>68</v>
      </c>
      <c r="E8" s="39" t="s">
        <v>195</v>
      </c>
      <c r="F8" s="39" t="s">
        <v>63</v>
      </c>
      <c r="G8" s="39" t="s">
        <v>64</v>
      </c>
      <c r="H8" s="39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83" t="s">
        <v>69</v>
      </c>
      <c r="B9" s="83" t="s">
        <v>70</v>
      </c>
      <c r="C9" s="83">
        <v>1.0</v>
      </c>
      <c r="D9" s="83">
        <v>2.0</v>
      </c>
      <c r="E9" s="84" t="s">
        <v>69</v>
      </c>
      <c r="F9" s="83" t="s">
        <v>70</v>
      </c>
      <c r="G9" s="83">
        <v>1.0</v>
      </c>
      <c r="H9" s="83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85" t="s">
        <v>196</v>
      </c>
      <c r="B10" s="86"/>
      <c r="C10" s="87"/>
      <c r="D10" s="87"/>
      <c r="E10" s="85" t="s">
        <v>197</v>
      </c>
      <c r="F10" s="86"/>
      <c r="G10" s="87"/>
      <c r="H10" s="87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88" t="s">
        <v>198</v>
      </c>
      <c r="B11" s="89"/>
      <c r="C11" s="87"/>
      <c r="D11" s="87"/>
      <c r="E11" s="88" t="s">
        <v>199</v>
      </c>
      <c r="F11" s="89"/>
      <c r="G11" s="87"/>
      <c r="H11" s="87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90" t="s">
        <v>200</v>
      </c>
      <c r="B12" s="86" t="s">
        <v>201</v>
      </c>
      <c r="C12" s="59"/>
      <c r="D12" s="59"/>
      <c r="E12" s="90" t="s">
        <v>202</v>
      </c>
      <c r="F12" s="86" t="s">
        <v>203</v>
      </c>
      <c r="G12" s="59"/>
      <c r="H12" s="59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30.75" customHeight="1">
      <c r="A13" s="90" t="s">
        <v>204</v>
      </c>
      <c r="B13" s="86" t="s">
        <v>205</v>
      </c>
      <c r="C13" s="59"/>
      <c r="D13" s="59"/>
      <c r="E13" s="90" t="s">
        <v>206</v>
      </c>
      <c r="F13" s="86" t="s">
        <v>207</v>
      </c>
      <c r="G13" s="59"/>
      <c r="H13" s="59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30.75" customHeight="1">
      <c r="A14" s="90" t="s">
        <v>208</v>
      </c>
      <c r="B14" s="86" t="s">
        <v>209</v>
      </c>
      <c r="C14" s="59"/>
      <c r="D14" s="59"/>
      <c r="E14" s="90" t="s">
        <v>210</v>
      </c>
      <c r="F14" s="86" t="s">
        <v>211</v>
      </c>
      <c r="G14" s="59"/>
      <c r="H14" s="59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15.0" customHeight="1">
      <c r="A15" s="90" t="s">
        <v>212</v>
      </c>
      <c r="B15" s="86" t="s">
        <v>213</v>
      </c>
      <c r="C15" s="59"/>
      <c r="D15" s="59"/>
      <c r="E15" s="90" t="s">
        <v>214</v>
      </c>
      <c r="F15" s="86" t="s">
        <v>215</v>
      </c>
      <c r="G15" s="59"/>
      <c r="H15" s="59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5.0" customHeight="1">
      <c r="A16" s="90" t="s">
        <v>216</v>
      </c>
      <c r="B16" s="86" t="s">
        <v>217</v>
      </c>
      <c r="C16" s="59"/>
      <c r="D16" s="59"/>
      <c r="E16" s="58" t="s">
        <v>218</v>
      </c>
      <c r="F16" s="86" t="s">
        <v>219</v>
      </c>
      <c r="G16" s="59"/>
      <c r="H16" s="59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15.0" customHeight="1">
      <c r="A17" s="91"/>
      <c r="B17" s="86"/>
      <c r="C17" s="92"/>
      <c r="D17" s="92"/>
      <c r="E17" s="90" t="s">
        <v>220</v>
      </c>
      <c r="F17" s="86" t="s">
        <v>221</v>
      </c>
      <c r="G17" s="59"/>
      <c r="H17" s="59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15.0" customHeight="1">
      <c r="A18" s="39" t="s">
        <v>222</v>
      </c>
      <c r="B18" s="89" t="s">
        <v>223</v>
      </c>
      <c r="C18" s="93">
        <f t="shared" ref="C18:D18" si="1">SUM(C12:C16)</f>
        <v>0</v>
      </c>
      <c r="D18" s="93">
        <f t="shared" si="1"/>
        <v>0</v>
      </c>
      <c r="E18" s="39" t="s">
        <v>222</v>
      </c>
      <c r="F18" s="89" t="s">
        <v>224</v>
      </c>
      <c r="G18" s="93">
        <f t="shared" ref="G18:H18" si="2">SUM(G12:G17)</f>
        <v>0</v>
      </c>
      <c r="H18" s="93">
        <f t="shared" si="2"/>
        <v>0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15.0" customHeight="1">
      <c r="A19" s="85" t="s">
        <v>225</v>
      </c>
      <c r="B19" s="89"/>
      <c r="C19" s="93"/>
      <c r="D19" s="93"/>
      <c r="E19" s="85" t="s">
        <v>226</v>
      </c>
      <c r="F19" s="89"/>
      <c r="G19" s="93"/>
      <c r="H19" s="93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0" customHeight="1">
      <c r="A20" s="94" t="s">
        <v>227</v>
      </c>
      <c r="B20" s="86" t="s">
        <v>228</v>
      </c>
      <c r="C20" s="59"/>
      <c r="D20" s="59"/>
      <c r="E20" s="75"/>
      <c r="F20" s="86"/>
      <c r="G20" s="92"/>
      <c r="H20" s="92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15.0" customHeight="1">
      <c r="A21" s="90" t="s">
        <v>229</v>
      </c>
      <c r="B21" s="86" t="s">
        <v>230</v>
      </c>
      <c r="C21" s="59"/>
      <c r="D21" s="59"/>
      <c r="E21" s="85"/>
      <c r="F21" s="86"/>
      <c r="G21" s="92"/>
      <c r="H21" s="92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0" customHeight="1">
      <c r="A22" s="90" t="s">
        <v>231</v>
      </c>
      <c r="B22" s="86" t="s">
        <v>232</v>
      </c>
      <c r="C22" s="59"/>
      <c r="D22" s="59"/>
      <c r="E22" s="91"/>
      <c r="F22" s="86"/>
      <c r="G22" s="92"/>
      <c r="H22" s="9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15.0" customHeight="1">
      <c r="A23" s="90" t="s">
        <v>233</v>
      </c>
      <c r="B23" s="86" t="s">
        <v>234</v>
      </c>
      <c r="C23" s="59"/>
      <c r="D23" s="59"/>
      <c r="E23" s="90"/>
      <c r="F23" s="86"/>
      <c r="G23" s="92"/>
      <c r="H23" s="92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0" customHeight="1">
      <c r="A24" s="90" t="s">
        <v>235</v>
      </c>
      <c r="B24" s="86" t="s">
        <v>236</v>
      </c>
      <c r="C24" s="59"/>
      <c r="D24" s="59"/>
      <c r="E24" s="90"/>
      <c r="F24" s="86"/>
      <c r="G24" s="92"/>
      <c r="H24" s="92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15.0" customHeight="1">
      <c r="A25" s="39" t="s">
        <v>93</v>
      </c>
      <c r="B25" s="89" t="s">
        <v>237</v>
      </c>
      <c r="C25" s="93">
        <f t="shared" ref="C25:D25" si="3">SUM(C20:C24)</f>
        <v>0</v>
      </c>
      <c r="D25" s="93">
        <f t="shared" si="3"/>
        <v>0</v>
      </c>
      <c r="E25" s="39" t="s">
        <v>93</v>
      </c>
      <c r="F25" s="89" t="s">
        <v>238</v>
      </c>
      <c r="G25" s="95"/>
      <c r="H25" s="95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0" customHeight="1">
      <c r="A26" s="85" t="s">
        <v>239</v>
      </c>
      <c r="B26" s="89" t="s">
        <v>240</v>
      </c>
      <c r="C26" s="93">
        <f t="shared" ref="C26:D26" si="4">C18+C25</f>
        <v>0</v>
      </c>
      <c r="D26" s="93">
        <f t="shared" si="4"/>
        <v>0</v>
      </c>
      <c r="E26" s="85" t="s">
        <v>241</v>
      </c>
      <c r="F26" s="89" t="s">
        <v>242</v>
      </c>
      <c r="G26" s="93">
        <f t="shared" ref="G26:H26" si="5">G18+G25</f>
        <v>0</v>
      </c>
      <c r="H26" s="93">
        <f t="shared" si="5"/>
        <v>0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0" customHeight="1">
      <c r="A27" s="85" t="s">
        <v>243</v>
      </c>
      <c r="B27" s="89" t="s">
        <v>244</v>
      </c>
      <c r="C27" s="87">
        <f t="shared" ref="C27:D27" si="6">IF((G26-C26)&gt;0,G26-C26,0)</f>
        <v>0</v>
      </c>
      <c r="D27" s="87">
        <f t="shared" si="6"/>
        <v>0</v>
      </c>
      <c r="E27" s="85" t="s">
        <v>245</v>
      </c>
      <c r="F27" s="89" t="s">
        <v>246</v>
      </c>
      <c r="G27" s="87">
        <f t="shared" ref="G27:H27" si="7">IF((C26-G26)&gt;0,C26-G26,0)</f>
        <v>0</v>
      </c>
      <c r="H27" s="87">
        <f t="shared" si="7"/>
        <v>0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0" customHeight="1">
      <c r="A28" s="85" t="s">
        <v>247</v>
      </c>
      <c r="B28" s="89" t="s">
        <v>248</v>
      </c>
      <c r="C28" s="95"/>
      <c r="D28" s="95"/>
      <c r="E28" s="85"/>
      <c r="F28" s="89"/>
      <c r="G28" s="93"/>
      <c r="H28" s="93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0" customHeight="1">
      <c r="A29" s="85" t="s">
        <v>249</v>
      </c>
      <c r="B29" s="89" t="s">
        <v>250</v>
      </c>
      <c r="C29" s="93">
        <f t="shared" ref="C29:D29" si="8">C27-C28</f>
        <v>0</v>
      </c>
      <c r="D29" s="93">
        <f t="shared" si="8"/>
        <v>0</v>
      </c>
      <c r="E29" s="85" t="s">
        <v>251</v>
      </c>
      <c r="F29" s="89" t="s">
        <v>252</v>
      </c>
      <c r="G29" s="93">
        <f t="shared" ref="G29:H29" si="9">G27</f>
        <v>0</v>
      </c>
      <c r="H29" s="93">
        <f t="shared" si="9"/>
        <v>0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0" customHeight="1">
      <c r="A30" s="85" t="s">
        <v>253</v>
      </c>
      <c r="B30" s="89" t="s">
        <v>254</v>
      </c>
      <c r="C30" s="93">
        <f t="shared" ref="C30:D30" si="10">C26+C28+C29</f>
        <v>0</v>
      </c>
      <c r="D30" s="93">
        <f t="shared" si="10"/>
        <v>0</v>
      </c>
      <c r="E30" s="85" t="s">
        <v>255</v>
      </c>
      <c r="F30" s="89" t="s">
        <v>256</v>
      </c>
      <c r="G30" s="93">
        <f t="shared" ref="G30:H30" si="11">G26+G29</f>
        <v>0</v>
      </c>
      <c r="H30" s="93">
        <f t="shared" si="11"/>
        <v>0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0" customHeight="1">
      <c r="A31" s="96"/>
      <c r="B31" s="20"/>
      <c r="C31" s="57"/>
      <c r="D31" s="57"/>
      <c r="E31" s="96"/>
      <c r="F31" s="9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0" customHeight="1">
      <c r="A32" s="57"/>
      <c r="B32" s="20"/>
      <c r="C32" s="57"/>
      <c r="D32" s="57"/>
      <c r="E32" s="54"/>
      <c r="F32" s="54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0" customHeight="1">
      <c r="A33" s="97"/>
      <c r="B33" s="20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0" customHeight="1">
      <c r="A34" s="97"/>
      <c r="B34" s="20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5.0" customHeight="1">
      <c r="A35" s="98"/>
      <c r="B35" s="20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0" customHeight="1">
      <c r="A36" s="57"/>
      <c r="B36" s="2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ht="15.0" customHeight="1">
      <c r="A37" s="57"/>
      <c r="B37" s="20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ht="15.0" customHeight="1">
      <c r="A38" s="57"/>
      <c r="B38" s="20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5.0" customHeight="1">
      <c r="A39" s="57"/>
      <c r="B39" s="20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5.0" customHeight="1">
      <c r="A40" s="57"/>
      <c r="B40" s="20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5.0" customHeight="1">
      <c r="A41" s="57"/>
      <c r="B41" s="2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5.0" customHeight="1">
      <c r="A42" s="57"/>
      <c r="B42" s="20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5.0" customHeight="1">
      <c r="A43" s="57"/>
      <c r="B43" s="20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5.0" customHeight="1">
      <c r="A44" s="57"/>
      <c r="B44" s="20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5.0" customHeight="1">
      <c r="A45" s="2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5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5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5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5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5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5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5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5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5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5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5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5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5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&amp;RКИС-ОВД, стр. &amp;P от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63"/>
    <col customWidth="1" min="2" max="2" width="13.63"/>
    <col customWidth="1" min="3" max="8" width="15.38"/>
    <col customWidth="1" min="9" max="9" width="9.13"/>
    <col customWidth="1" min="10" max="26" width="8.0"/>
  </cols>
  <sheetData>
    <row r="1" ht="12.75" customHeight="1">
      <c r="A1" s="99"/>
      <c r="B1" s="99"/>
      <c r="C1" s="99"/>
      <c r="D1" s="99"/>
      <c r="E1" s="99"/>
      <c r="F1" s="99"/>
      <c r="G1" s="100"/>
      <c r="H1" s="100" t="s">
        <v>257</v>
      </c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ht="12.75" customHeight="1">
      <c r="A2" s="101" t="s">
        <v>258</v>
      </c>
      <c r="F2" s="102"/>
      <c r="G2" s="103"/>
      <c r="H2" s="10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01" t="str">
        <f>CONCATENATE("на ",UPPER(dfName))</f>
        <v>на ДОГОВОРЕН ФОНД ЮГ МАРКЕТ ОПТИМУМ</v>
      </c>
      <c r="F3" s="102"/>
      <c r="G3" s="105"/>
      <c r="H3" s="10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06" t="str">
        <f>"за периода "&amp;TEXT(StartDate,"dd.mm.yyyy")&amp;" - "&amp;TEXT(EndDate,"dd.mm.yyyy")</f>
        <v>за периода 01.01.2023 - 30.04.2023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02"/>
      <c r="B5" s="107"/>
      <c r="C5" s="102"/>
      <c r="D5" s="102"/>
      <c r="E5" s="102"/>
      <c r="F5" s="108" t="s">
        <v>59</v>
      </c>
      <c r="G5" s="109">
        <f>ReportedCompletionDate</f>
        <v>45053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10"/>
      <c r="B6" s="104"/>
      <c r="C6" s="110"/>
      <c r="D6" s="1"/>
      <c r="E6" s="1"/>
      <c r="F6" s="108" t="s">
        <v>28</v>
      </c>
      <c r="G6" s="111" t="str">
        <f>authorName</f>
        <v>Марияна Пенчева</v>
      </c>
      <c r="H6" s="10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10"/>
      <c r="B7" s="104"/>
      <c r="C7" s="110"/>
      <c r="D7" s="1"/>
      <c r="E7" s="1"/>
      <c r="F7" s="108" t="s">
        <v>60</v>
      </c>
      <c r="G7" s="112" t="str">
        <f>udManager</f>
        <v>Валентина Тончева и Теодора Якимова-Дренска</v>
      </c>
      <c r="H7" s="10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10"/>
      <c r="B8" s="1"/>
      <c r="C8" s="110"/>
      <c r="D8" s="110"/>
      <c r="E8" s="113"/>
      <c r="F8" s="104"/>
      <c r="G8" s="104"/>
      <c r="H8" s="114" t="s">
        <v>61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115" t="s">
        <v>259</v>
      </c>
      <c r="B9" s="115" t="s">
        <v>63</v>
      </c>
      <c r="C9" s="116" t="s">
        <v>67</v>
      </c>
      <c r="D9" s="117"/>
      <c r="E9" s="118"/>
      <c r="F9" s="116" t="s">
        <v>68</v>
      </c>
      <c r="G9" s="117"/>
      <c r="H9" s="1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0" customHeight="1">
      <c r="A10" s="119"/>
      <c r="B10" s="119"/>
      <c r="C10" s="120" t="s">
        <v>260</v>
      </c>
      <c r="D10" s="120" t="s">
        <v>261</v>
      </c>
      <c r="E10" s="120" t="s">
        <v>262</v>
      </c>
      <c r="F10" s="120" t="s">
        <v>260</v>
      </c>
      <c r="G10" s="120" t="s">
        <v>261</v>
      </c>
      <c r="H10" s="120" t="s">
        <v>262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42" t="s">
        <v>69</v>
      </c>
      <c r="B11" s="42" t="s">
        <v>70</v>
      </c>
      <c r="C11" s="42">
        <v>1.0</v>
      </c>
      <c r="D11" s="42">
        <v>2.0</v>
      </c>
      <c r="E11" s="42">
        <v>3.0</v>
      </c>
      <c r="F11" s="42">
        <v>4.0</v>
      </c>
      <c r="G11" s="42">
        <v>5.0</v>
      </c>
      <c r="H11" s="42">
        <v>6.0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ht="21.0" customHeight="1">
      <c r="A12" s="122" t="s">
        <v>263</v>
      </c>
      <c r="B12" s="123"/>
      <c r="C12" s="124"/>
      <c r="D12" s="124"/>
      <c r="E12" s="124"/>
      <c r="F12" s="124"/>
      <c r="G12" s="124"/>
      <c r="H12" s="12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6.25" customHeight="1">
      <c r="A13" s="125" t="s">
        <v>264</v>
      </c>
      <c r="B13" s="123" t="s">
        <v>265</v>
      </c>
      <c r="C13" s="126"/>
      <c r="D13" s="126"/>
      <c r="E13" s="127">
        <f t="shared" ref="E13:E19" si="1">SUM(C13:D13)</f>
        <v>0</v>
      </c>
      <c r="F13" s="126"/>
      <c r="G13" s="126"/>
      <c r="H13" s="127">
        <f t="shared" ref="H13:H19" si="2">SUM(F13:G13)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25" t="s">
        <v>266</v>
      </c>
      <c r="B14" s="123" t="s">
        <v>267</v>
      </c>
      <c r="C14" s="126"/>
      <c r="D14" s="126"/>
      <c r="E14" s="127">
        <f t="shared" si="1"/>
        <v>0</v>
      </c>
      <c r="F14" s="126"/>
      <c r="G14" s="126"/>
      <c r="H14" s="127">
        <f t="shared" si="2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25" t="s">
        <v>268</v>
      </c>
      <c r="B15" s="123" t="s">
        <v>269</v>
      </c>
      <c r="C15" s="126"/>
      <c r="D15" s="126"/>
      <c r="E15" s="127">
        <f t="shared" si="1"/>
        <v>0</v>
      </c>
      <c r="F15" s="126"/>
      <c r="G15" s="126"/>
      <c r="H15" s="127">
        <f t="shared" si="2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28" t="s">
        <v>270</v>
      </c>
      <c r="B16" s="123" t="s">
        <v>271</v>
      </c>
      <c r="C16" s="126"/>
      <c r="D16" s="126"/>
      <c r="E16" s="127">
        <f t="shared" si="1"/>
        <v>0</v>
      </c>
      <c r="F16" s="126"/>
      <c r="G16" s="126"/>
      <c r="H16" s="127">
        <f t="shared" si="2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28" t="s">
        <v>272</v>
      </c>
      <c r="B17" s="123" t="s">
        <v>273</v>
      </c>
      <c r="C17" s="126"/>
      <c r="D17" s="126"/>
      <c r="E17" s="127">
        <f t="shared" si="1"/>
        <v>0</v>
      </c>
      <c r="F17" s="126"/>
      <c r="G17" s="126"/>
      <c r="H17" s="127">
        <f t="shared" si="2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25" t="s">
        <v>274</v>
      </c>
      <c r="B18" s="123" t="s">
        <v>275</v>
      </c>
      <c r="C18" s="126"/>
      <c r="D18" s="126"/>
      <c r="E18" s="127">
        <f t="shared" si="1"/>
        <v>0</v>
      </c>
      <c r="F18" s="126"/>
      <c r="G18" s="126"/>
      <c r="H18" s="127">
        <f t="shared" si="2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122" t="s">
        <v>276</v>
      </c>
      <c r="B19" s="129" t="s">
        <v>277</v>
      </c>
      <c r="C19" s="130">
        <f t="shared" ref="C19:D19" si="3">SUM(C13:C14,C16:C18)</f>
        <v>0</v>
      </c>
      <c r="D19" s="130">
        <f t="shared" si="3"/>
        <v>0</v>
      </c>
      <c r="E19" s="127">
        <f t="shared" si="1"/>
        <v>0</v>
      </c>
      <c r="F19" s="130">
        <f t="shared" ref="F19:G19" si="4">SUM(F13:F14,F16:F18)</f>
        <v>0</v>
      </c>
      <c r="G19" s="130">
        <f t="shared" si="4"/>
        <v>0</v>
      </c>
      <c r="H19" s="127">
        <f t="shared" si="2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22" t="s">
        <v>278</v>
      </c>
      <c r="B20" s="123"/>
      <c r="C20" s="130"/>
      <c r="D20" s="130"/>
      <c r="E20" s="130"/>
      <c r="F20" s="130"/>
      <c r="G20" s="130"/>
      <c r="H20" s="13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25" t="s">
        <v>279</v>
      </c>
      <c r="B21" s="123" t="s">
        <v>280</v>
      </c>
      <c r="C21" s="126"/>
      <c r="D21" s="126"/>
      <c r="E21" s="127">
        <f t="shared" ref="E21:E29" si="5">SUM(C21:D21)</f>
        <v>0</v>
      </c>
      <c r="F21" s="126"/>
      <c r="G21" s="126"/>
      <c r="H21" s="127">
        <f t="shared" ref="H21:H29" si="6">SUM(F21:G21)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5" t="s">
        <v>281</v>
      </c>
      <c r="B22" s="123" t="s">
        <v>282</v>
      </c>
      <c r="C22" s="126"/>
      <c r="D22" s="126"/>
      <c r="E22" s="127">
        <f t="shared" si="5"/>
        <v>0</v>
      </c>
      <c r="F22" s="126"/>
      <c r="G22" s="126"/>
      <c r="H22" s="127">
        <f t="shared" si="6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23" t="s">
        <v>283</v>
      </c>
      <c r="B23" s="123" t="s">
        <v>284</v>
      </c>
      <c r="C23" s="126"/>
      <c r="D23" s="126"/>
      <c r="E23" s="127">
        <f t="shared" si="5"/>
        <v>0</v>
      </c>
      <c r="F23" s="126"/>
      <c r="G23" s="126"/>
      <c r="H23" s="127">
        <f t="shared" si="6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25" t="s">
        <v>285</v>
      </c>
      <c r="B24" s="123" t="s">
        <v>286</v>
      </c>
      <c r="C24" s="126"/>
      <c r="D24" s="126"/>
      <c r="E24" s="127">
        <f t="shared" si="5"/>
        <v>0</v>
      </c>
      <c r="F24" s="126"/>
      <c r="G24" s="126"/>
      <c r="H24" s="127">
        <f t="shared" si="6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28" t="s">
        <v>287</v>
      </c>
      <c r="B25" s="123" t="s">
        <v>288</v>
      </c>
      <c r="C25" s="126"/>
      <c r="D25" s="126"/>
      <c r="E25" s="127">
        <f t="shared" si="5"/>
        <v>0</v>
      </c>
      <c r="F25" s="126"/>
      <c r="G25" s="126"/>
      <c r="H25" s="127">
        <f t="shared" si="6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28" t="s">
        <v>289</v>
      </c>
      <c r="B26" s="123" t="s">
        <v>290</v>
      </c>
      <c r="C26" s="126"/>
      <c r="D26" s="126"/>
      <c r="E26" s="127">
        <f t="shared" si="5"/>
        <v>0</v>
      </c>
      <c r="F26" s="126"/>
      <c r="G26" s="126"/>
      <c r="H26" s="127">
        <f t="shared" si="6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28" t="s">
        <v>291</v>
      </c>
      <c r="B27" s="123" t="s">
        <v>292</v>
      </c>
      <c r="C27" s="126"/>
      <c r="D27" s="126"/>
      <c r="E27" s="127">
        <f t="shared" si="5"/>
        <v>0</v>
      </c>
      <c r="F27" s="126"/>
      <c r="G27" s="126"/>
      <c r="H27" s="127">
        <f t="shared" si="6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25" t="s">
        <v>293</v>
      </c>
      <c r="B28" s="123" t="s">
        <v>294</v>
      </c>
      <c r="C28" s="126"/>
      <c r="D28" s="126"/>
      <c r="E28" s="127">
        <f t="shared" si="5"/>
        <v>0</v>
      </c>
      <c r="F28" s="126"/>
      <c r="G28" s="126"/>
      <c r="H28" s="127">
        <f t="shared" si="6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22" t="s">
        <v>295</v>
      </c>
      <c r="B29" s="129" t="s">
        <v>296</v>
      </c>
      <c r="C29" s="130">
        <f t="shared" ref="C29:D29" si="7">SUM(C21:C28)</f>
        <v>0</v>
      </c>
      <c r="D29" s="130">
        <f t="shared" si="7"/>
        <v>0</v>
      </c>
      <c r="E29" s="127">
        <f t="shared" si="5"/>
        <v>0</v>
      </c>
      <c r="F29" s="130">
        <f t="shared" ref="F29:G29" si="8">SUM(F21:F28)</f>
        <v>0</v>
      </c>
      <c r="G29" s="130">
        <f t="shared" si="8"/>
        <v>0</v>
      </c>
      <c r="H29" s="127">
        <f t="shared" si="6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29" t="s">
        <v>297</v>
      </c>
      <c r="B30" s="123"/>
      <c r="C30" s="130"/>
      <c r="D30" s="130"/>
      <c r="E30" s="130"/>
      <c r="F30" s="130"/>
      <c r="G30" s="130"/>
      <c r="H30" s="1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25" t="s">
        <v>298</v>
      </c>
      <c r="B31" s="123" t="s">
        <v>299</v>
      </c>
      <c r="C31" s="126"/>
      <c r="D31" s="126"/>
      <c r="E31" s="127">
        <f t="shared" ref="E31:E35" si="9">SUM(C31:D31)</f>
        <v>0</v>
      </c>
      <c r="F31" s="126"/>
      <c r="G31" s="126"/>
      <c r="H31" s="127">
        <f t="shared" ref="H31:H35" si="10">SUM(F31:G31)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25" t="s">
        <v>300</v>
      </c>
      <c r="B32" s="123" t="s">
        <v>301</v>
      </c>
      <c r="C32" s="126"/>
      <c r="D32" s="126"/>
      <c r="E32" s="127">
        <f t="shared" si="9"/>
        <v>0</v>
      </c>
      <c r="F32" s="126"/>
      <c r="G32" s="126"/>
      <c r="H32" s="127">
        <f t="shared" si="1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25" t="s">
        <v>302</v>
      </c>
      <c r="B33" s="123" t="s">
        <v>303</v>
      </c>
      <c r="C33" s="126"/>
      <c r="D33" s="126"/>
      <c r="E33" s="127">
        <f t="shared" si="9"/>
        <v>0</v>
      </c>
      <c r="F33" s="126"/>
      <c r="G33" s="126"/>
      <c r="H33" s="127">
        <f t="shared" si="1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25" t="s">
        <v>304</v>
      </c>
      <c r="B34" s="123" t="s">
        <v>305</v>
      </c>
      <c r="C34" s="126"/>
      <c r="D34" s="126"/>
      <c r="E34" s="127">
        <f t="shared" si="9"/>
        <v>0</v>
      </c>
      <c r="F34" s="126"/>
      <c r="G34" s="126"/>
      <c r="H34" s="127">
        <f t="shared" si="1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5" t="s">
        <v>306</v>
      </c>
      <c r="B35" s="123" t="s">
        <v>307</v>
      </c>
      <c r="C35" s="126"/>
      <c r="D35" s="126"/>
      <c r="E35" s="127">
        <f t="shared" si="9"/>
        <v>0</v>
      </c>
      <c r="F35" s="126"/>
      <c r="G35" s="126"/>
      <c r="H35" s="127">
        <f t="shared" si="1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22" t="s">
        <v>308</v>
      </c>
      <c r="B36" s="129" t="s">
        <v>309</v>
      </c>
      <c r="C36" s="130">
        <f t="shared" ref="C36:H36" si="11">SUM(C31:C35)</f>
        <v>0</v>
      </c>
      <c r="D36" s="130">
        <f t="shared" si="11"/>
        <v>0</v>
      </c>
      <c r="E36" s="130">
        <f t="shared" si="11"/>
        <v>0</v>
      </c>
      <c r="F36" s="130">
        <f t="shared" si="11"/>
        <v>0</v>
      </c>
      <c r="G36" s="130">
        <f t="shared" si="11"/>
        <v>0</v>
      </c>
      <c r="H36" s="130">
        <f t="shared" si="1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22" t="s">
        <v>310</v>
      </c>
      <c r="B37" s="129" t="s">
        <v>311</v>
      </c>
      <c r="C37" s="130">
        <f t="shared" ref="C37:H37" si="12">SUM(C19+C29+C36)</f>
        <v>0</v>
      </c>
      <c r="D37" s="130">
        <f t="shared" si="12"/>
        <v>0</v>
      </c>
      <c r="E37" s="130">
        <f t="shared" si="12"/>
        <v>0</v>
      </c>
      <c r="F37" s="130">
        <f t="shared" si="12"/>
        <v>0</v>
      </c>
      <c r="G37" s="130">
        <f t="shared" si="12"/>
        <v>0</v>
      </c>
      <c r="H37" s="130">
        <f t="shared" si="12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6.25" customHeight="1">
      <c r="A38" s="122" t="s">
        <v>312</v>
      </c>
      <c r="B38" s="129" t="s">
        <v>313</v>
      </c>
      <c r="C38" s="131"/>
      <c r="D38" s="131"/>
      <c r="E38" s="132"/>
      <c r="F38" s="130"/>
      <c r="G38" s="130"/>
      <c r="H38" s="1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6.25" customHeight="1">
      <c r="A39" s="129" t="s">
        <v>314</v>
      </c>
      <c r="B39" s="129" t="s">
        <v>315</v>
      </c>
      <c r="C39" s="131"/>
      <c r="D39" s="131"/>
      <c r="E39" s="130">
        <f>SUM(E37:E38)</f>
        <v>0</v>
      </c>
      <c r="F39" s="130"/>
      <c r="G39" s="130"/>
      <c r="H39" s="130">
        <f>SUM(H37:H38)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25" t="s">
        <v>316</v>
      </c>
      <c r="B40" s="123" t="s">
        <v>317</v>
      </c>
      <c r="C40" s="133"/>
      <c r="D40" s="133"/>
      <c r="E40" s="126"/>
      <c r="F40" s="127"/>
      <c r="G40" s="127"/>
      <c r="H40" s="12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13"/>
      <c r="D41" s="113"/>
      <c r="E41" s="113"/>
      <c r="F41" s="113"/>
      <c r="G41" s="113"/>
      <c r="H41" s="11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13"/>
      <c r="D42" s="113"/>
      <c r="E42" s="113"/>
      <c r="F42" s="113"/>
      <c r="G42" s="113"/>
      <c r="H42" s="11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 t="s">
        <v>318</v>
      </c>
      <c r="B43" s="1"/>
      <c r="C43" s="113"/>
      <c r="D43" s="113"/>
      <c r="E43" s="113"/>
      <c r="F43" s="113"/>
      <c r="G43" s="113"/>
      <c r="H43" s="11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13"/>
      <c r="D44" s="113"/>
      <c r="E44" s="113"/>
      <c r="F44" s="113"/>
      <c r="G44" s="113"/>
      <c r="H44" s="11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13"/>
      <c r="D45" s="113"/>
      <c r="E45" s="113"/>
      <c r="F45" s="113"/>
      <c r="G45" s="113"/>
      <c r="H45" s="11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13"/>
      <c r="D46" s="113"/>
      <c r="E46" s="113"/>
      <c r="F46" s="113"/>
      <c r="G46" s="113"/>
      <c r="H46" s="11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04"/>
      <c r="D48" s="104"/>
      <c r="E48" s="104"/>
      <c r="F48" s="104"/>
      <c r="G48" s="104"/>
      <c r="H48" s="10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34"/>
      <c r="C49" s="104"/>
      <c r="D49" s="1"/>
      <c r="E49" s="104"/>
      <c r="F49" s="104"/>
      <c r="G49" s="104"/>
      <c r="H49" s="10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0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3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3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3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3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3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3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3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3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3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3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3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3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3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:E2"/>
    <mergeCell ref="A3:E3"/>
    <mergeCell ref="A4:E4"/>
    <mergeCell ref="A9:A10"/>
    <mergeCell ref="B9:B10"/>
    <mergeCell ref="C9:E9"/>
    <mergeCell ref="F9:H9"/>
  </mergeCells>
  <printOptions/>
  <pageMargins bottom="0.75" footer="0.0" header="0.0" left="0.7" right="0.7" top="0.75"/>
  <pageSetup orientation="landscape"/>
  <headerFooter>
    <oddFooter>&amp;RКИС-ОПП, стр. &amp;P от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12.5"/>
    <col customWidth="1" min="3" max="3" width="22.63"/>
    <col customWidth="1" min="4" max="8" width="12.63"/>
    <col customWidth="1" min="9" max="9" width="13.88"/>
    <col customWidth="1" min="10" max="10" width="9.13"/>
    <col customWidth="1" min="11" max="26" width="8.0"/>
  </cols>
  <sheetData>
    <row r="1" ht="18.0" customHeight="1">
      <c r="A1" s="1"/>
      <c r="B1" s="135"/>
      <c r="C1" s="1"/>
      <c r="D1" s="1"/>
      <c r="E1" s="1"/>
      <c r="F1" s="1"/>
      <c r="G1" s="136"/>
      <c r="H1" s="1"/>
      <c r="I1" s="25" t="s">
        <v>319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26" t="s">
        <v>320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0" customHeight="1">
      <c r="A3" s="26" t="str">
        <f>CONCATENATE("на ",UPPER(dfName))</f>
        <v>на ДОГОВОРЕН ФОНД ЮГ МАРКЕТ ОПТИМУМ</v>
      </c>
      <c r="G3" s="137"/>
      <c r="H3" s="137"/>
      <c r="I3" s="1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0" customHeight="1">
      <c r="A4" s="29" t="str">
        <f>"за периода "&amp;TEXT(StartDate,"dd.mm.yyyy")&amp;" - "&amp;TEXT(EndDate,"dd.mm.yyyy")</f>
        <v>за периода 01.01.2023 - 30.04.2023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29"/>
      <c r="B5" s="138"/>
      <c r="C5" s="138"/>
      <c r="D5" s="138"/>
      <c r="E5" s="138"/>
      <c r="F5" s="139"/>
      <c r="G5" s="30" t="s">
        <v>59</v>
      </c>
      <c r="H5" s="140">
        <f>ReportedCompletionDate</f>
        <v>45053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35"/>
      <c r="B6" s="135"/>
      <c r="C6" s="141"/>
      <c r="D6" s="142"/>
      <c r="E6" s="141"/>
      <c r="F6" s="1"/>
      <c r="G6" s="30" t="s">
        <v>28</v>
      </c>
      <c r="H6" s="33" t="str">
        <f>authorName</f>
        <v>Марияна Пенчева</v>
      </c>
      <c r="I6" s="10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43"/>
      <c r="B7" s="135"/>
      <c r="C7" s="141"/>
      <c r="D7" s="141"/>
      <c r="E7" s="141"/>
      <c r="F7" s="1"/>
      <c r="G7" s="30" t="s">
        <v>60</v>
      </c>
      <c r="H7" s="36" t="str">
        <f>udManager</f>
        <v>Валентина Тончева и Теодора Якимова-Дренска</v>
      </c>
      <c r="I7" s="14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45"/>
      <c r="B8" s="135"/>
      <c r="C8" s="145"/>
      <c r="D8" s="145"/>
      <c r="E8" s="145"/>
      <c r="F8" s="141"/>
      <c r="G8" s="141"/>
      <c r="H8" s="141"/>
      <c r="I8" s="82" t="s">
        <v>61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6.25" customHeight="1">
      <c r="A9" s="146" t="s">
        <v>321</v>
      </c>
      <c r="B9" s="146" t="s">
        <v>63</v>
      </c>
      <c r="C9" s="146" t="s">
        <v>322</v>
      </c>
      <c r="D9" s="147" t="s">
        <v>323</v>
      </c>
      <c r="E9" s="117"/>
      <c r="F9" s="117"/>
      <c r="G9" s="147" t="s">
        <v>324</v>
      </c>
      <c r="H9" s="118"/>
      <c r="I9" s="146" t="s">
        <v>325</v>
      </c>
      <c r="J9" s="1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149"/>
      <c r="B10" s="149"/>
      <c r="C10" s="149"/>
      <c r="D10" s="146" t="s">
        <v>326</v>
      </c>
      <c r="E10" s="146" t="s">
        <v>327</v>
      </c>
      <c r="F10" s="146" t="s">
        <v>328</v>
      </c>
      <c r="G10" s="146" t="s">
        <v>329</v>
      </c>
      <c r="H10" s="146" t="s">
        <v>330</v>
      </c>
      <c r="I10" s="149"/>
      <c r="J10" s="14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119"/>
      <c r="B11" s="119"/>
      <c r="C11" s="119"/>
      <c r="D11" s="119"/>
      <c r="E11" s="119"/>
      <c r="F11" s="119"/>
      <c r="G11" s="119"/>
      <c r="H11" s="119"/>
      <c r="I11" s="119"/>
      <c r="J11" s="14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42" t="s">
        <v>69</v>
      </c>
      <c r="B12" s="42" t="s">
        <v>70</v>
      </c>
      <c r="C12" s="42">
        <v>1.0</v>
      </c>
      <c r="D12" s="42">
        <v>2.0</v>
      </c>
      <c r="E12" s="42">
        <v>3.0</v>
      </c>
      <c r="F12" s="42">
        <v>4.0</v>
      </c>
      <c r="G12" s="42">
        <v>5.0</v>
      </c>
      <c r="H12" s="42">
        <v>6.0</v>
      </c>
      <c r="I12" s="42">
        <v>7.0</v>
      </c>
      <c r="J12" s="150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ht="13.5" customHeight="1">
      <c r="A13" s="151" t="s">
        <v>331</v>
      </c>
      <c r="B13" s="152" t="s">
        <v>332</v>
      </c>
      <c r="C13" s="153"/>
      <c r="D13" s="153"/>
      <c r="E13" s="153"/>
      <c r="F13" s="153"/>
      <c r="G13" s="153"/>
      <c r="H13" s="153"/>
      <c r="I13" s="154">
        <f t="shared" ref="I13:I36" si="1">SUM(C13:H13)</f>
        <v>0</v>
      </c>
      <c r="J13" s="150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ht="13.5" customHeight="1">
      <c r="A14" s="151" t="s">
        <v>333</v>
      </c>
      <c r="B14" s="152" t="s">
        <v>334</v>
      </c>
      <c r="C14" s="154">
        <f>'1-SB'!H11</f>
        <v>541622</v>
      </c>
      <c r="D14" s="154">
        <f>'1-SB'!H13</f>
        <v>62430</v>
      </c>
      <c r="E14" s="154" t="str">
        <f>'1-SB'!H14</f>
        <v/>
      </c>
      <c r="F14" s="154" t="str">
        <f>'1-SB'!H15</f>
        <v/>
      </c>
      <c r="G14" s="154">
        <f>'1-SB'!H19+'1-SB'!H21</f>
        <v>294527</v>
      </c>
      <c r="H14" s="154">
        <f>'1-SB'!H20+'1-SB'!H22</f>
        <v>-74950</v>
      </c>
      <c r="I14" s="154">
        <f t="shared" si="1"/>
        <v>823629</v>
      </c>
      <c r="J14" s="150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ht="13.5" customHeight="1">
      <c r="A15" s="151" t="s">
        <v>335</v>
      </c>
      <c r="B15" s="152" t="s">
        <v>336</v>
      </c>
      <c r="C15" s="155">
        <f t="shared" ref="C15:H15" si="2">SUM(C16:C17)</f>
        <v>0</v>
      </c>
      <c r="D15" s="155">
        <f t="shared" si="2"/>
        <v>0</v>
      </c>
      <c r="E15" s="155">
        <f t="shared" si="2"/>
        <v>0</v>
      </c>
      <c r="F15" s="155">
        <f t="shared" si="2"/>
        <v>0</v>
      </c>
      <c r="G15" s="155">
        <f t="shared" si="2"/>
        <v>0</v>
      </c>
      <c r="H15" s="155">
        <f t="shared" si="2"/>
        <v>0</v>
      </c>
      <c r="I15" s="154">
        <f t="shared" si="1"/>
        <v>0</v>
      </c>
      <c r="J15" s="150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ht="13.5" customHeight="1">
      <c r="A16" s="156" t="s">
        <v>337</v>
      </c>
      <c r="B16" s="152" t="s">
        <v>338</v>
      </c>
      <c r="C16" s="157"/>
      <c r="D16" s="157"/>
      <c r="E16" s="157"/>
      <c r="F16" s="157"/>
      <c r="G16" s="157"/>
      <c r="H16" s="157"/>
      <c r="I16" s="154">
        <f t="shared" si="1"/>
        <v>0</v>
      </c>
      <c r="J16" s="14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56" t="s">
        <v>339</v>
      </c>
      <c r="B17" s="152" t="s">
        <v>340</v>
      </c>
      <c r="C17" s="157"/>
      <c r="D17" s="157"/>
      <c r="E17" s="157"/>
      <c r="F17" s="157"/>
      <c r="G17" s="157"/>
      <c r="H17" s="157"/>
      <c r="I17" s="154">
        <f t="shared" si="1"/>
        <v>0</v>
      </c>
      <c r="J17" s="14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51" t="s">
        <v>341</v>
      </c>
      <c r="B18" s="152" t="s">
        <v>342</v>
      </c>
      <c r="C18" s="155">
        <f t="shared" ref="C18:H18" si="3">C14+C15</f>
        <v>541622</v>
      </c>
      <c r="D18" s="155">
        <f t="shared" si="3"/>
        <v>62430</v>
      </c>
      <c r="E18" s="155">
        <f t="shared" si="3"/>
        <v>0</v>
      </c>
      <c r="F18" s="155">
        <f t="shared" si="3"/>
        <v>0</v>
      </c>
      <c r="G18" s="155">
        <f t="shared" si="3"/>
        <v>294527</v>
      </c>
      <c r="H18" s="155">
        <f t="shared" si="3"/>
        <v>-74950</v>
      </c>
      <c r="I18" s="154">
        <f t="shared" si="1"/>
        <v>823629</v>
      </c>
      <c r="J18" s="14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51" t="s">
        <v>343</v>
      </c>
      <c r="B19" s="152" t="s">
        <v>344</v>
      </c>
      <c r="C19" s="155">
        <f t="shared" ref="C19:H19" si="4">SUM(C20:C21)</f>
        <v>0</v>
      </c>
      <c r="D19" s="155">
        <f t="shared" si="4"/>
        <v>0</v>
      </c>
      <c r="E19" s="155">
        <f t="shared" si="4"/>
        <v>0</v>
      </c>
      <c r="F19" s="155">
        <f t="shared" si="4"/>
        <v>0</v>
      </c>
      <c r="G19" s="155">
        <f t="shared" si="4"/>
        <v>0</v>
      </c>
      <c r="H19" s="155">
        <f t="shared" si="4"/>
        <v>0</v>
      </c>
      <c r="I19" s="154">
        <f t="shared" si="1"/>
        <v>0</v>
      </c>
      <c r="J19" s="14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56" t="s">
        <v>345</v>
      </c>
      <c r="B20" s="152" t="s">
        <v>346</v>
      </c>
      <c r="C20" s="157"/>
      <c r="D20" s="157"/>
      <c r="E20" s="157"/>
      <c r="F20" s="157"/>
      <c r="G20" s="157"/>
      <c r="H20" s="157"/>
      <c r="I20" s="154">
        <f t="shared" si="1"/>
        <v>0</v>
      </c>
      <c r="J20" s="14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56" t="s">
        <v>347</v>
      </c>
      <c r="B21" s="152" t="s">
        <v>348</v>
      </c>
      <c r="C21" s="157"/>
      <c r="D21" s="157"/>
      <c r="E21" s="157"/>
      <c r="F21" s="157"/>
      <c r="G21" s="157"/>
      <c r="H21" s="157"/>
      <c r="I21" s="154">
        <f t="shared" si="1"/>
        <v>0</v>
      </c>
      <c r="J21" s="14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51" t="s">
        <v>349</v>
      </c>
      <c r="B22" s="152" t="s">
        <v>350</v>
      </c>
      <c r="C22" s="158"/>
      <c r="D22" s="158"/>
      <c r="E22" s="158"/>
      <c r="F22" s="158"/>
      <c r="G22" s="155">
        <f>'1-SB'!G21</f>
        <v>3175</v>
      </c>
      <c r="H22" s="155" t="str">
        <f>'1-SB'!G22</f>
        <v/>
      </c>
      <c r="I22" s="154">
        <f t="shared" si="1"/>
        <v>3175</v>
      </c>
      <c r="J22" s="14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56" t="s">
        <v>351</v>
      </c>
      <c r="B23" s="152" t="s">
        <v>352</v>
      </c>
      <c r="C23" s="159">
        <f t="shared" ref="C23:H23" si="5">SUM(C24:C25)</f>
        <v>0</v>
      </c>
      <c r="D23" s="159">
        <f t="shared" si="5"/>
        <v>0</v>
      </c>
      <c r="E23" s="159">
        <f t="shared" si="5"/>
        <v>0</v>
      </c>
      <c r="F23" s="159">
        <f t="shared" si="5"/>
        <v>0</v>
      </c>
      <c r="G23" s="159">
        <f t="shared" si="5"/>
        <v>0</v>
      </c>
      <c r="H23" s="159">
        <f t="shared" si="5"/>
        <v>0</v>
      </c>
      <c r="I23" s="154">
        <f t="shared" si="1"/>
        <v>0</v>
      </c>
      <c r="J23" s="14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56" t="s">
        <v>353</v>
      </c>
      <c r="B24" s="152" t="s">
        <v>354</v>
      </c>
      <c r="C24" s="157"/>
      <c r="D24" s="157"/>
      <c r="E24" s="157"/>
      <c r="F24" s="157"/>
      <c r="G24" s="157"/>
      <c r="H24" s="157"/>
      <c r="I24" s="154">
        <f t="shared" si="1"/>
        <v>0</v>
      </c>
      <c r="J24" s="14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56" t="s">
        <v>355</v>
      </c>
      <c r="B25" s="152" t="s">
        <v>356</v>
      </c>
      <c r="C25" s="157"/>
      <c r="D25" s="157"/>
      <c r="E25" s="157"/>
      <c r="F25" s="157"/>
      <c r="G25" s="157"/>
      <c r="H25" s="157"/>
      <c r="I25" s="154">
        <f t="shared" si="1"/>
        <v>0</v>
      </c>
      <c r="J25" s="14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56" t="s">
        <v>357</v>
      </c>
      <c r="B26" s="152" t="s">
        <v>358</v>
      </c>
      <c r="C26" s="157"/>
      <c r="D26" s="157"/>
      <c r="E26" s="157"/>
      <c r="F26" s="157"/>
      <c r="G26" s="157"/>
      <c r="H26" s="157"/>
      <c r="I26" s="154">
        <f t="shared" si="1"/>
        <v>0</v>
      </c>
      <c r="J26" s="14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7.0" customHeight="1">
      <c r="A27" s="156" t="s">
        <v>359</v>
      </c>
      <c r="B27" s="152" t="s">
        <v>360</v>
      </c>
      <c r="C27" s="159">
        <f t="shared" ref="C27:H27" si="6">SUM(C28:C29)</f>
        <v>0</v>
      </c>
      <c r="D27" s="159">
        <f t="shared" si="6"/>
        <v>0</v>
      </c>
      <c r="E27" s="159">
        <f t="shared" si="6"/>
        <v>0</v>
      </c>
      <c r="F27" s="159">
        <f t="shared" si="6"/>
        <v>0</v>
      </c>
      <c r="G27" s="159">
        <f t="shared" si="6"/>
        <v>0</v>
      </c>
      <c r="H27" s="159">
        <f t="shared" si="6"/>
        <v>0</v>
      </c>
      <c r="I27" s="154">
        <f t="shared" si="1"/>
        <v>0</v>
      </c>
      <c r="J27" s="14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56" t="s">
        <v>361</v>
      </c>
      <c r="B28" s="152" t="s">
        <v>362</v>
      </c>
      <c r="C28" s="157"/>
      <c r="D28" s="157"/>
      <c r="E28" s="157"/>
      <c r="F28" s="157"/>
      <c r="G28" s="157"/>
      <c r="H28" s="157"/>
      <c r="I28" s="154">
        <f t="shared" si="1"/>
        <v>0</v>
      </c>
      <c r="J28" s="1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56" t="s">
        <v>363</v>
      </c>
      <c r="B29" s="152" t="s">
        <v>364</v>
      </c>
      <c r="C29" s="157"/>
      <c r="D29" s="157"/>
      <c r="E29" s="157"/>
      <c r="F29" s="157"/>
      <c r="G29" s="157"/>
      <c r="H29" s="157"/>
      <c r="I29" s="154">
        <f t="shared" si="1"/>
        <v>0</v>
      </c>
      <c r="J29" s="14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7.0" customHeight="1">
      <c r="A30" s="156" t="s">
        <v>365</v>
      </c>
      <c r="B30" s="152" t="s">
        <v>366</v>
      </c>
      <c r="C30" s="159">
        <f t="shared" ref="C30:H30" si="7">SUM(C31:C32)</f>
        <v>0</v>
      </c>
      <c r="D30" s="159">
        <f t="shared" si="7"/>
        <v>0</v>
      </c>
      <c r="E30" s="159">
        <f t="shared" si="7"/>
        <v>0</v>
      </c>
      <c r="F30" s="159">
        <f t="shared" si="7"/>
        <v>0</v>
      </c>
      <c r="G30" s="159">
        <f t="shared" si="7"/>
        <v>0</v>
      </c>
      <c r="H30" s="159">
        <f t="shared" si="7"/>
        <v>0</v>
      </c>
      <c r="I30" s="154">
        <f t="shared" si="1"/>
        <v>0</v>
      </c>
      <c r="J30" s="1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56" t="s">
        <v>361</v>
      </c>
      <c r="B31" s="152" t="s">
        <v>367</v>
      </c>
      <c r="C31" s="157"/>
      <c r="D31" s="157"/>
      <c r="E31" s="157"/>
      <c r="F31" s="157"/>
      <c r="G31" s="157"/>
      <c r="H31" s="157"/>
      <c r="I31" s="154">
        <f t="shared" si="1"/>
        <v>0</v>
      </c>
      <c r="J31" s="14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56" t="s">
        <v>363</v>
      </c>
      <c r="B32" s="152" t="s">
        <v>368</v>
      </c>
      <c r="C32" s="157"/>
      <c r="D32" s="157"/>
      <c r="E32" s="157"/>
      <c r="F32" s="157"/>
      <c r="G32" s="157"/>
      <c r="H32" s="157"/>
      <c r="I32" s="154">
        <f t="shared" si="1"/>
        <v>0</v>
      </c>
      <c r="J32" s="1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56" t="s">
        <v>369</v>
      </c>
      <c r="B33" s="152" t="s">
        <v>370</v>
      </c>
      <c r="C33" s="157"/>
      <c r="D33" s="157"/>
      <c r="E33" s="157"/>
      <c r="F33" s="157"/>
      <c r="G33" s="157"/>
      <c r="H33" s="157"/>
      <c r="I33" s="154">
        <f t="shared" si="1"/>
        <v>0</v>
      </c>
      <c r="J33" s="1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51" t="s">
        <v>371</v>
      </c>
      <c r="B34" s="152" t="s">
        <v>350</v>
      </c>
      <c r="C34" s="155">
        <f t="shared" ref="C34:H34" si="8">SUM(C18,C19,C22,C23,C26,C27,C30,C33)</f>
        <v>541622</v>
      </c>
      <c r="D34" s="155">
        <f t="shared" si="8"/>
        <v>62430</v>
      </c>
      <c r="E34" s="155">
        <f t="shared" si="8"/>
        <v>0</v>
      </c>
      <c r="F34" s="155">
        <f t="shared" si="8"/>
        <v>0</v>
      </c>
      <c r="G34" s="155">
        <f t="shared" si="8"/>
        <v>297702</v>
      </c>
      <c r="H34" s="155">
        <f t="shared" si="8"/>
        <v>-74950</v>
      </c>
      <c r="I34" s="154">
        <f t="shared" si="1"/>
        <v>826804</v>
      </c>
      <c r="J34" s="14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56" t="s">
        <v>372</v>
      </c>
      <c r="B35" s="152" t="s">
        <v>373</v>
      </c>
      <c r="C35" s="157"/>
      <c r="D35" s="157"/>
      <c r="E35" s="157"/>
      <c r="F35" s="157"/>
      <c r="G35" s="157"/>
      <c r="H35" s="157"/>
      <c r="I35" s="154">
        <f t="shared" si="1"/>
        <v>0</v>
      </c>
      <c r="J35" s="14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7.0" customHeight="1">
      <c r="A36" s="160" t="s">
        <v>374</v>
      </c>
      <c r="B36" s="152" t="s">
        <v>375</v>
      </c>
      <c r="C36" s="155">
        <f t="shared" ref="C36:H36" si="9">SUM(C34:C35)</f>
        <v>541622</v>
      </c>
      <c r="D36" s="155">
        <f t="shared" si="9"/>
        <v>62430</v>
      </c>
      <c r="E36" s="155">
        <f t="shared" si="9"/>
        <v>0</v>
      </c>
      <c r="F36" s="155">
        <f t="shared" si="9"/>
        <v>0</v>
      </c>
      <c r="G36" s="155">
        <f t="shared" si="9"/>
        <v>297702</v>
      </c>
      <c r="H36" s="155">
        <f t="shared" si="9"/>
        <v>-74950</v>
      </c>
      <c r="I36" s="154">
        <f t="shared" si="1"/>
        <v>826804</v>
      </c>
      <c r="J36" s="14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61"/>
      <c r="C37" s="1"/>
      <c r="D37" s="1"/>
      <c r="E37" s="1"/>
      <c r="F37" s="1"/>
      <c r="G37" s="1"/>
      <c r="H37" s="1"/>
      <c r="I37" s="1"/>
      <c r="J37" s="14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61"/>
      <c r="C38" s="1"/>
      <c r="D38" s="1"/>
      <c r="E38" s="1"/>
      <c r="F38" s="1"/>
      <c r="G38" s="1"/>
      <c r="H38" s="1"/>
      <c r="I38" s="1"/>
      <c r="J38" s="1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9.0" customHeight="1">
      <c r="A39" s="57" t="s">
        <v>376</v>
      </c>
      <c r="J39" s="14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62"/>
      <c r="B40" s="162"/>
      <c r="C40" s="162"/>
      <c r="D40" s="162"/>
      <c r="E40" s="162"/>
      <c r="F40" s="162"/>
      <c r="G40" s="162"/>
      <c r="H40" s="162"/>
      <c r="I40" s="144"/>
      <c r="J40" s="14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62"/>
      <c r="B41" s="162"/>
      <c r="C41" s="162"/>
      <c r="D41" s="162"/>
      <c r="E41" s="162"/>
      <c r="F41" s="162"/>
      <c r="G41" s="162"/>
      <c r="H41" s="162"/>
      <c r="I41" s="144"/>
      <c r="J41" s="14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0.5" customHeight="1">
      <c r="A42" s="1"/>
      <c r="B42" s="135"/>
      <c r="C42" s="1"/>
      <c r="D42" s="1"/>
      <c r="E42" s="1"/>
      <c r="F42" s="1"/>
      <c r="G42" s="1"/>
      <c r="H42" s="1"/>
      <c r="I42" s="1"/>
      <c r="J42" s="14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48"/>
      <c r="B43" s="161"/>
      <c r="C43" s="148"/>
      <c r="D43" s="148"/>
      <c r="E43" s="148"/>
      <c r="F43" s="148"/>
      <c r="G43" s="148"/>
      <c r="H43" s="148"/>
      <c r="I43" s="148"/>
      <c r="J43" s="14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48"/>
      <c r="B44" s="161"/>
      <c r="C44" s="148"/>
      <c r="D44" s="148"/>
      <c r="E44" s="148"/>
      <c r="F44" s="148"/>
      <c r="G44" s="148"/>
      <c r="H44" s="148"/>
      <c r="I44" s="148"/>
      <c r="J44" s="1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48"/>
      <c r="B45" s="161"/>
      <c r="C45" s="148"/>
      <c r="D45" s="148"/>
      <c r="E45" s="148"/>
      <c r="F45" s="148"/>
      <c r="G45" s="148"/>
      <c r="H45" s="148"/>
      <c r="I45" s="148"/>
      <c r="J45" s="14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48"/>
      <c r="B46" s="163"/>
      <c r="C46" s="148"/>
      <c r="D46" s="148"/>
      <c r="E46" s="148"/>
      <c r="F46" s="148"/>
      <c r="G46" s="148"/>
      <c r="H46" s="148"/>
      <c r="I46" s="148"/>
      <c r="J46" s="14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48"/>
      <c r="B47" s="135"/>
      <c r="C47" s="148"/>
      <c r="D47" s="148"/>
      <c r="E47" s="148"/>
      <c r="F47" s="148"/>
      <c r="G47" s="148"/>
      <c r="H47" s="148"/>
      <c r="I47" s="148"/>
      <c r="J47" s="14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48"/>
      <c r="B48" s="135"/>
      <c r="C48" s="148"/>
      <c r="D48" s="148"/>
      <c r="E48" s="148"/>
      <c r="F48" s="148"/>
      <c r="G48" s="148"/>
      <c r="H48" s="148"/>
      <c r="I48" s="148"/>
      <c r="J48" s="14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48"/>
      <c r="B49" s="135"/>
      <c r="C49" s="148"/>
      <c r="D49" s="148"/>
      <c r="E49" s="148"/>
      <c r="F49" s="148"/>
      <c r="G49" s="148"/>
      <c r="H49" s="148"/>
      <c r="I49" s="148"/>
      <c r="J49" s="14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48"/>
      <c r="B50" s="135"/>
      <c r="C50" s="148"/>
      <c r="D50" s="148"/>
      <c r="E50" s="148"/>
      <c r="F50" s="148"/>
      <c r="G50" s="148"/>
      <c r="H50" s="148"/>
      <c r="I50" s="148"/>
      <c r="J50" s="14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48"/>
      <c r="B51" s="135"/>
      <c r="C51" s="148"/>
      <c r="D51" s="148"/>
      <c r="E51" s="148"/>
      <c r="F51" s="148"/>
      <c r="G51" s="148"/>
      <c r="H51" s="148"/>
      <c r="I51" s="148"/>
      <c r="J51" s="14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48"/>
      <c r="B52" s="135"/>
      <c r="C52" s="148"/>
      <c r="D52" s="148"/>
      <c r="E52" s="148"/>
      <c r="F52" s="148"/>
      <c r="G52" s="148"/>
      <c r="H52" s="148"/>
      <c r="I52" s="148"/>
      <c r="J52" s="14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48"/>
      <c r="B53" s="135"/>
      <c r="C53" s="148"/>
      <c r="D53" s="148"/>
      <c r="E53" s="148"/>
      <c r="F53" s="148"/>
      <c r="G53" s="148"/>
      <c r="H53" s="148"/>
      <c r="I53" s="148"/>
      <c r="J53" s="14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48"/>
      <c r="B54" s="135"/>
      <c r="C54" s="148"/>
      <c r="D54" s="148"/>
      <c r="E54" s="148"/>
      <c r="F54" s="148"/>
      <c r="G54" s="148"/>
      <c r="H54" s="148"/>
      <c r="I54" s="148"/>
      <c r="J54" s="14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48"/>
      <c r="B55" s="135"/>
      <c r="C55" s="148"/>
      <c r="D55" s="148"/>
      <c r="E55" s="148"/>
      <c r="F55" s="148"/>
      <c r="G55" s="148"/>
      <c r="H55" s="148"/>
      <c r="I55" s="148"/>
      <c r="J55" s="14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48"/>
      <c r="B56" s="135"/>
      <c r="C56" s="148"/>
      <c r="D56" s="148"/>
      <c r="E56" s="148"/>
      <c r="F56" s="148"/>
      <c r="G56" s="148"/>
      <c r="H56" s="148"/>
      <c r="I56" s="148"/>
      <c r="J56" s="14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48"/>
      <c r="B57" s="135"/>
      <c r="C57" s="148"/>
      <c r="D57" s="148"/>
      <c r="E57" s="148"/>
      <c r="F57" s="148"/>
      <c r="G57" s="148"/>
      <c r="H57" s="148"/>
      <c r="I57" s="148"/>
      <c r="J57" s="14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48"/>
      <c r="B58" s="135"/>
      <c r="C58" s="148"/>
      <c r="D58" s="148"/>
      <c r="E58" s="148"/>
      <c r="F58" s="148"/>
      <c r="G58" s="148"/>
      <c r="H58" s="148"/>
      <c r="I58" s="148"/>
      <c r="J58" s="14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48"/>
      <c r="B59" s="135"/>
      <c r="C59" s="148"/>
      <c r="D59" s="148"/>
      <c r="E59" s="148"/>
      <c r="F59" s="148"/>
      <c r="G59" s="148"/>
      <c r="H59" s="148"/>
      <c r="I59" s="148"/>
      <c r="J59" s="14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48"/>
      <c r="B60" s="163"/>
      <c r="C60" s="148"/>
      <c r="D60" s="148"/>
      <c r="E60" s="148"/>
      <c r="F60" s="148"/>
      <c r="G60" s="148"/>
      <c r="H60" s="148"/>
      <c r="I60" s="148"/>
      <c r="J60" s="14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48"/>
      <c r="B61" s="163"/>
      <c r="C61" s="148"/>
      <c r="D61" s="148"/>
      <c r="E61" s="148"/>
      <c r="F61" s="148"/>
      <c r="G61" s="148"/>
      <c r="H61" s="148"/>
      <c r="I61" s="148"/>
      <c r="J61" s="14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48"/>
      <c r="B62" s="163"/>
      <c r="C62" s="148"/>
      <c r="D62" s="148"/>
      <c r="E62" s="148"/>
      <c r="F62" s="148"/>
      <c r="G62" s="148"/>
      <c r="H62" s="148"/>
      <c r="I62" s="148"/>
      <c r="J62" s="14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48"/>
      <c r="B63" s="163"/>
      <c r="C63" s="148"/>
      <c r="D63" s="148"/>
      <c r="E63" s="148"/>
      <c r="F63" s="148"/>
      <c r="G63" s="148"/>
      <c r="H63" s="148"/>
      <c r="I63" s="148"/>
      <c r="J63" s="14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48"/>
      <c r="B64" s="163"/>
      <c r="C64" s="148"/>
      <c r="D64" s="148"/>
      <c r="E64" s="148"/>
      <c r="F64" s="148"/>
      <c r="G64" s="148"/>
      <c r="H64" s="148"/>
      <c r="I64" s="148"/>
      <c r="J64" s="14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48"/>
      <c r="B65" s="163"/>
      <c r="C65" s="148"/>
      <c r="D65" s="148"/>
      <c r="E65" s="148"/>
      <c r="F65" s="148"/>
      <c r="G65" s="148"/>
      <c r="H65" s="148"/>
      <c r="I65" s="148"/>
      <c r="J65" s="14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48"/>
      <c r="B66" s="163"/>
      <c r="C66" s="148"/>
      <c r="D66" s="148"/>
      <c r="E66" s="148"/>
      <c r="F66" s="148"/>
      <c r="G66" s="148"/>
      <c r="H66" s="148"/>
      <c r="I66" s="148"/>
      <c r="J66" s="14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48"/>
      <c r="B67" s="163"/>
      <c r="C67" s="148"/>
      <c r="D67" s="148"/>
      <c r="E67" s="148"/>
      <c r="F67" s="148"/>
      <c r="G67" s="148"/>
      <c r="H67" s="148"/>
      <c r="I67" s="148"/>
      <c r="J67" s="14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48"/>
      <c r="B68" s="163"/>
      <c r="C68" s="148"/>
      <c r="D68" s="148"/>
      <c r="E68" s="148"/>
      <c r="F68" s="148"/>
      <c r="G68" s="148"/>
      <c r="H68" s="148"/>
      <c r="I68" s="148"/>
      <c r="J68" s="14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48"/>
      <c r="B69" s="163"/>
      <c r="C69" s="148"/>
      <c r="D69" s="148"/>
      <c r="E69" s="148"/>
      <c r="F69" s="148"/>
      <c r="G69" s="148"/>
      <c r="H69" s="148"/>
      <c r="I69" s="148"/>
      <c r="J69" s="14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48"/>
      <c r="B70" s="163"/>
      <c r="C70" s="148"/>
      <c r="D70" s="148"/>
      <c r="E70" s="148"/>
      <c r="F70" s="148"/>
      <c r="G70" s="148"/>
      <c r="H70" s="148"/>
      <c r="I70" s="148"/>
      <c r="J70" s="14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48"/>
      <c r="B71" s="163"/>
      <c r="C71" s="148"/>
      <c r="D71" s="148"/>
      <c r="E71" s="148"/>
      <c r="F71" s="148"/>
      <c r="G71" s="148"/>
      <c r="H71" s="148"/>
      <c r="I71" s="148"/>
      <c r="J71" s="14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48"/>
      <c r="B72" s="163"/>
      <c r="C72" s="148"/>
      <c r="D72" s="148"/>
      <c r="E72" s="148"/>
      <c r="F72" s="148"/>
      <c r="G72" s="148"/>
      <c r="H72" s="148"/>
      <c r="I72" s="148"/>
      <c r="J72" s="14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48"/>
      <c r="B73" s="135"/>
      <c r="C73" s="148"/>
      <c r="D73" s="148"/>
      <c r="E73" s="148"/>
      <c r="F73" s="148"/>
      <c r="G73" s="148"/>
      <c r="H73" s="148"/>
      <c r="I73" s="148"/>
      <c r="J73" s="14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48"/>
      <c r="B74" s="135"/>
      <c r="C74" s="148"/>
      <c r="D74" s="148"/>
      <c r="E74" s="148"/>
      <c r="F74" s="148"/>
      <c r="G74" s="148"/>
      <c r="H74" s="148"/>
      <c r="I74" s="148"/>
      <c r="J74" s="14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48"/>
      <c r="B75" s="135"/>
      <c r="C75" s="148"/>
      <c r="D75" s="148"/>
      <c r="E75" s="148"/>
      <c r="F75" s="148"/>
      <c r="G75" s="148"/>
      <c r="H75" s="148"/>
      <c r="I75" s="148"/>
      <c r="J75" s="14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48"/>
      <c r="B76" s="135"/>
      <c r="C76" s="148"/>
      <c r="D76" s="148"/>
      <c r="E76" s="148"/>
      <c r="F76" s="148"/>
      <c r="G76" s="148"/>
      <c r="H76" s="148"/>
      <c r="I76" s="148"/>
      <c r="J76" s="14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48"/>
      <c r="B77" s="135"/>
      <c r="C77" s="148"/>
      <c r="D77" s="148"/>
      <c r="E77" s="148"/>
      <c r="F77" s="148"/>
      <c r="G77" s="148"/>
      <c r="H77" s="148"/>
      <c r="I77" s="148"/>
      <c r="J77" s="14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48"/>
      <c r="B78" s="135"/>
      <c r="C78" s="148"/>
      <c r="D78" s="148"/>
      <c r="E78" s="148"/>
      <c r="F78" s="148"/>
      <c r="G78" s="148"/>
      <c r="H78" s="148"/>
      <c r="I78" s="148"/>
      <c r="J78" s="14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48"/>
      <c r="B79" s="135"/>
      <c r="C79" s="148"/>
      <c r="D79" s="148"/>
      <c r="E79" s="148"/>
      <c r="F79" s="148"/>
      <c r="G79" s="148"/>
      <c r="H79" s="148"/>
      <c r="I79" s="148"/>
      <c r="J79" s="14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48"/>
      <c r="B80" s="135"/>
      <c r="C80" s="148"/>
      <c r="D80" s="148"/>
      <c r="E80" s="148"/>
      <c r="F80" s="148"/>
      <c r="G80" s="148"/>
      <c r="H80" s="148"/>
      <c r="I80" s="148"/>
      <c r="J80" s="14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48"/>
      <c r="B81" s="135"/>
      <c r="C81" s="148"/>
      <c r="D81" s="148"/>
      <c r="E81" s="148"/>
      <c r="F81" s="148"/>
      <c r="G81" s="148"/>
      <c r="H81" s="148"/>
      <c r="I81" s="148"/>
      <c r="J81" s="14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48"/>
      <c r="B82" s="135"/>
      <c r="C82" s="148"/>
      <c r="D82" s="148"/>
      <c r="E82" s="148"/>
      <c r="F82" s="148"/>
      <c r="G82" s="148"/>
      <c r="H82" s="148"/>
      <c r="I82" s="148"/>
      <c r="J82" s="14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48"/>
      <c r="B83" s="135"/>
      <c r="C83" s="148"/>
      <c r="D83" s="148"/>
      <c r="E83" s="148"/>
      <c r="F83" s="148"/>
      <c r="G83" s="148"/>
      <c r="H83" s="148"/>
      <c r="I83" s="148"/>
      <c r="J83" s="14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48"/>
      <c r="B84" s="135"/>
      <c r="C84" s="148"/>
      <c r="D84" s="148"/>
      <c r="E84" s="148"/>
      <c r="F84" s="148"/>
      <c r="G84" s="148"/>
      <c r="H84" s="148"/>
      <c r="I84" s="148"/>
      <c r="J84" s="14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48"/>
      <c r="B85" s="135"/>
      <c r="C85" s="148"/>
      <c r="D85" s="148"/>
      <c r="E85" s="148"/>
      <c r="F85" s="148"/>
      <c r="G85" s="148"/>
      <c r="H85" s="148"/>
      <c r="I85" s="148"/>
      <c r="J85" s="14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48"/>
      <c r="B86" s="135"/>
      <c r="C86" s="148"/>
      <c r="D86" s="148"/>
      <c r="E86" s="148"/>
      <c r="F86" s="148"/>
      <c r="G86" s="148"/>
      <c r="H86" s="148"/>
      <c r="I86" s="148"/>
      <c r="J86" s="14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48"/>
      <c r="B87" s="135"/>
      <c r="C87" s="148"/>
      <c r="D87" s="148"/>
      <c r="E87" s="148"/>
      <c r="F87" s="148"/>
      <c r="G87" s="148"/>
      <c r="H87" s="148"/>
      <c r="I87" s="148"/>
      <c r="J87" s="14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48"/>
      <c r="B88" s="135"/>
      <c r="C88" s="148"/>
      <c r="D88" s="148"/>
      <c r="E88" s="148"/>
      <c r="F88" s="148"/>
      <c r="G88" s="148"/>
      <c r="H88" s="148"/>
      <c r="I88" s="148"/>
      <c r="J88" s="14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48"/>
      <c r="B89" s="135"/>
      <c r="C89" s="148"/>
      <c r="D89" s="148"/>
      <c r="E89" s="148"/>
      <c r="F89" s="148"/>
      <c r="G89" s="148"/>
      <c r="H89" s="148"/>
      <c r="I89" s="148"/>
      <c r="J89" s="14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48"/>
      <c r="B90" s="135"/>
      <c r="C90" s="148"/>
      <c r="D90" s="148"/>
      <c r="E90" s="148"/>
      <c r="F90" s="148"/>
      <c r="G90" s="148"/>
      <c r="H90" s="148"/>
      <c r="I90" s="148"/>
      <c r="J90" s="14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48"/>
      <c r="B91" s="135"/>
      <c r="C91" s="148"/>
      <c r="D91" s="148"/>
      <c r="E91" s="148"/>
      <c r="F91" s="148"/>
      <c r="G91" s="148"/>
      <c r="H91" s="148"/>
      <c r="I91" s="148"/>
      <c r="J91" s="14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48"/>
      <c r="B92" s="135"/>
      <c r="C92" s="148"/>
      <c r="D92" s="148"/>
      <c r="E92" s="148"/>
      <c r="F92" s="148"/>
      <c r="G92" s="148"/>
      <c r="H92" s="148"/>
      <c r="I92" s="148"/>
      <c r="J92" s="14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48"/>
      <c r="B93" s="135"/>
      <c r="C93" s="148"/>
      <c r="D93" s="148"/>
      <c r="E93" s="148"/>
      <c r="F93" s="148"/>
      <c r="G93" s="148"/>
      <c r="H93" s="148"/>
      <c r="I93" s="148"/>
      <c r="J93" s="14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48"/>
      <c r="B94" s="135"/>
      <c r="C94" s="148"/>
      <c r="D94" s="148"/>
      <c r="E94" s="148"/>
      <c r="F94" s="148"/>
      <c r="G94" s="148"/>
      <c r="H94" s="148"/>
      <c r="I94" s="148"/>
      <c r="J94" s="14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48"/>
      <c r="B95" s="135"/>
      <c r="C95" s="148"/>
      <c r="D95" s="148"/>
      <c r="E95" s="148"/>
      <c r="F95" s="148"/>
      <c r="G95" s="148"/>
      <c r="H95" s="148"/>
      <c r="I95" s="148"/>
      <c r="J95" s="14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48"/>
      <c r="B96" s="135"/>
      <c r="C96" s="148"/>
      <c r="D96" s="148"/>
      <c r="E96" s="148"/>
      <c r="F96" s="148"/>
      <c r="G96" s="148"/>
      <c r="H96" s="148"/>
      <c r="I96" s="148"/>
      <c r="J96" s="14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48"/>
      <c r="B97" s="135"/>
      <c r="C97" s="148"/>
      <c r="D97" s="148"/>
      <c r="E97" s="148"/>
      <c r="F97" s="148"/>
      <c r="G97" s="148"/>
      <c r="H97" s="148"/>
      <c r="I97" s="148"/>
      <c r="J97" s="14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48"/>
      <c r="B98" s="135"/>
      <c r="C98" s="148"/>
      <c r="D98" s="148"/>
      <c r="E98" s="148"/>
      <c r="F98" s="148"/>
      <c r="G98" s="148"/>
      <c r="H98" s="148"/>
      <c r="I98" s="148"/>
      <c r="J98" s="14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48"/>
      <c r="B99" s="135"/>
      <c r="C99" s="148"/>
      <c r="D99" s="148"/>
      <c r="E99" s="148"/>
      <c r="F99" s="148"/>
      <c r="G99" s="148"/>
      <c r="H99" s="148"/>
      <c r="I99" s="148"/>
      <c r="J99" s="14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48"/>
      <c r="B100" s="135"/>
      <c r="C100" s="148"/>
      <c r="D100" s="148"/>
      <c r="E100" s="148"/>
      <c r="F100" s="148"/>
      <c r="G100" s="148"/>
      <c r="H100" s="148"/>
      <c r="I100" s="148"/>
      <c r="J100" s="14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48"/>
      <c r="B101" s="135"/>
      <c r="C101" s="148"/>
      <c r="D101" s="148"/>
      <c r="E101" s="148"/>
      <c r="F101" s="148"/>
      <c r="G101" s="148"/>
      <c r="H101" s="148"/>
      <c r="I101" s="148"/>
      <c r="J101" s="14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48"/>
      <c r="B102" s="135"/>
      <c r="C102" s="148"/>
      <c r="D102" s="148"/>
      <c r="E102" s="148"/>
      <c r="F102" s="148"/>
      <c r="G102" s="148"/>
      <c r="H102" s="148"/>
      <c r="I102" s="148"/>
      <c r="J102" s="14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48"/>
      <c r="B103" s="135"/>
      <c r="C103" s="148"/>
      <c r="D103" s="148"/>
      <c r="E103" s="148"/>
      <c r="F103" s="148"/>
      <c r="G103" s="148"/>
      <c r="H103" s="148"/>
      <c r="I103" s="148"/>
      <c r="J103" s="14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48"/>
      <c r="B104" s="135"/>
      <c r="C104" s="148"/>
      <c r="D104" s="148"/>
      <c r="E104" s="148"/>
      <c r="F104" s="148"/>
      <c r="G104" s="148"/>
      <c r="H104" s="148"/>
      <c r="I104" s="148"/>
      <c r="J104" s="14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48"/>
      <c r="B105" s="135"/>
      <c r="C105" s="148"/>
      <c r="D105" s="148"/>
      <c r="E105" s="148"/>
      <c r="F105" s="148"/>
      <c r="G105" s="148"/>
      <c r="H105" s="148"/>
      <c r="I105" s="148"/>
      <c r="J105" s="14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48"/>
      <c r="B106" s="135"/>
      <c r="C106" s="148"/>
      <c r="D106" s="148"/>
      <c r="E106" s="148"/>
      <c r="F106" s="148"/>
      <c r="G106" s="148"/>
      <c r="H106" s="148"/>
      <c r="I106" s="148"/>
      <c r="J106" s="14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48"/>
      <c r="B107" s="135"/>
      <c r="C107" s="148"/>
      <c r="D107" s="148"/>
      <c r="E107" s="148"/>
      <c r="F107" s="148"/>
      <c r="G107" s="148"/>
      <c r="H107" s="148"/>
      <c r="I107" s="148"/>
      <c r="J107" s="14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48"/>
      <c r="B108" s="135"/>
      <c r="C108" s="148"/>
      <c r="D108" s="148"/>
      <c r="E108" s="148"/>
      <c r="F108" s="148"/>
      <c r="G108" s="148"/>
      <c r="H108" s="148"/>
      <c r="I108" s="148"/>
      <c r="J108" s="14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48"/>
      <c r="B109" s="135"/>
      <c r="C109" s="148"/>
      <c r="D109" s="148"/>
      <c r="E109" s="148"/>
      <c r="F109" s="148"/>
      <c r="G109" s="148"/>
      <c r="H109" s="148"/>
      <c r="I109" s="148"/>
      <c r="J109" s="14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48"/>
      <c r="B110" s="135"/>
      <c r="C110" s="148"/>
      <c r="D110" s="148"/>
      <c r="E110" s="148"/>
      <c r="F110" s="148"/>
      <c r="G110" s="148"/>
      <c r="H110" s="148"/>
      <c r="I110" s="148"/>
      <c r="J110" s="14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48"/>
      <c r="B111" s="135"/>
      <c r="C111" s="148"/>
      <c r="D111" s="148"/>
      <c r="E111" s="148"/>
      <c r="F111" s="148"/>
      <c r="G111" s="148"/>
      <c r="H111" s="148"/>
      <c r="I111" s="148"/>
      <c r="J111" s="14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48"/>
      <c r="B112" s="135"/>
      <c r="C112" s="148"/>
      <c r="D112" s="148"/>
      <c r="E112" s="148"/>
      <c r="F112" s="148"/>
      <c r="G112" s="148"/>
      <c r="H112" s="148"/>
      <c r="I112" s="148"/>
      <c r="J112" s="14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48"/>
      <c r="B113" s="135"/>
      <c r="C113" s="148"/>
      <c r="D113" s="148"/>
      <c r="E113" s="148"/>
      <c r="F113" s="148"/>
      <c r="G113" s="148"/>
      <c r="H113" s="148"/>
      <c r="I113" s="148"/>
      <c r="J113" s="14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48"/>
      <c r="B114" s="135"/>
      <c r="C114" s="148"/>
      <c r="D114" s="148"/>
      <c r="E114" s="148"/>
      <c r="F114" s="148"/>
      <c r="G114" s="148"/>
      <c r="H114" s="148"/>
      <c r="I114" s="148"/>
      <c r="J114" s="14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48"/>
      <c r="B115" s="135"/>
      <c r="C115" s="148"/>
      <c r="D115" s="148"/>
      <c r="E115" s="148"/>
      <c r="F115" s="148"/>
      <c r="G115" s="148"/>
      <c r="H115" s="148"/>
      <c r="I115" s="148"/>
      <c r="J115" s="14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48"/>
      <c r="B116" s="135"/>
      <c r="C116" s="148"/>
      <c r="D116" s="148"/>
      <c r="E116" s="148"/>
      <c r="F116" s="148"/>
      <c r="G116" s="148"/>
      <c r="H116" s="148"/>
      <c r="I116" s="148"/>
      <c r="J116" s="14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48"/>
      <c r="B117" s="135"/>
      <c r="C117" s="148"/>
      <c r="D117" s="148"/>
      <c r="E117" s="148"/>
      <c r="F117" s="148"/>
      <c r="G117" s="148"/>
      <c r="H117" s="148"/>
      <c r="I117" s="148"/>
      <c r="J117" s="14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48"/>
      <c r="B118" s="135"/>
      <c r="C118" s="148"/>
      <c r="D118" s="148"/>
      <c r="E118" s="148"/>
      <c r="F118" s="148"/>
      <c r="G118" s="148"/>
      <c r="H118" s="148"/>
      <c r="I118" s="148"/>
      <c r="J118" s="14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48"/>
      <c r="B119" s="135"/>
      <c r="C119" s="148"/>
      <c r="D119" s="148"/>
      <c r="E119" s="148"/>
      <c r="F119" s="148"/>
      <c r="G119" s="148"/>
      <c r="H119" s="148"/>
      <c r="I119" s="148"/>
      <c r="J119" s="14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48"/>
      <c r="B120" s="135"/>
      <c r="C120" s="148"/>
      <c r="D120" s="148"/>
      <c r="E120" s="148"/>
      <c r="F120" s="148"/>
      <c r="G120" s="148"/>
      <c r="H120" s="148"/>
      <c r="I120" s="148"/>
      <c r="J120" s="14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48"/>
      <c r="B121" s="135"/>
      <c r="C121" s="148"/>
      <c r="D121" s="148"/>
      <c r="E121" s="148"/>
      <c r="F121" s="148"/>
      <c r="G121" s="148"/>
      <c r="H121" s="148"/>
      <c r="I121" s="148"/>
      <c r="J121" s="14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48"/>
      <c r="B122" s="135"/>
      <c r="C122" s="148"/>
      <c r="D122" s="148"/>
      <c r="E122" s="148"/>
      <c r="F122" s="148"/>
      <c r="G122" s="148"/>
      <c r="H122" s="148"/>
      <c r="I122" s="148"/>
      <c r="J122" s="14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48"/>
      <c r="B123" s="135"/>
      <c r="C123" s="148"/>
      <c r="D123" s="148"/>
      <c r="E123" s="148"/>
      <c r="F123" s="148"/>
      <c r="G123" s="148"/>
      <c r="H123" s="148"/>
      <c r="I123" s="148"/>
      <c r="J123" s="14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48"/>
      <c r="B124" s="135"/>
      <c r="C124" s="148"/>
      <c r="D124" s="148"/>
      <c r="E124" s="148"/>
      <c r="F124" s="148"/>
      <c r="G124" s="148"/>
      <c r="H124" s="148"/>
      <c r="I124" s="148"/>
      <c r="J124" s="14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48"/>
      <c r="B125" s="135"/>
      <c r="C125" s="148"/>
      <c r="D125" s="148"/>
      <c r="E125" s="148"/>
      <c r="F125" s="148"/>
      <c r="G125" s="148"/>
      <c r="H125" s="148"/>
      <c r="I125" s="148"/>
      <c r="J125" s="14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48"/>
      <c r="B126" s="135"/>
      <c r="C126" s="148"/>
      <c r="D126" s="148"/>
      <c r="E126" s="148"/>
      <c r="F126" s="148"/>
      <c r="G126" s="148"/>
      <c r="H126" s="148"/>
      <c r="I126" s="148"/>
      <c r="J126" s="14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48"/>
      <c r="B127" s="135"/>
      <c r="C127" s="148"/>
      <c r="D127" s="148"/>
      <c r="E127" s="148"/>
      <c r="F127" s="148"/>
      <c r="G127" s="148"/>
      <c r="H127" s="148"/>
      <c r="I127" s="148"/>
      <c r="J127" s="14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48"/>
      <c r="B128" s="135"/>
      <c r="C128" s="148"/>
      <c r="D128" s="148"/>
      <c r="E128" s="148"/>
      <c r="F128" s="148"/>
      <c r="G128" s="148"/>
      <c r="H128" s="148"/>
      <c r="I128" s="148"/>
      <c r="J128" s="14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48"/>
      <c r="B129" s="135"/>
      <c r="C129" s="148"/>
      <c r="D129" s="148"/>
      <c r="E129" s="148"/>
      <c r="F129" s="148"/>
      <c r="G129" s="148"/>
      <c r="H129" s="148"/>
      <c r="I129" s="148"/>
      <c r="J129" s="14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48"/>
      <c r="B130" s="135"/>
      <c r="C130" s="148"/>
      <c r="D130" s="148"/>
      <c r="E130" s="148"/>
      <c r="F130" s="148"/>
      <c r="G130" s="148"/>
      <c r="H130" s="148"/>
      <c r="I130" s="148"/>
      <c r="J130" s="14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48"/>
      <c r="B131" s="135"/>
      <c r="C131" s="148"/>
      <c r="D131" s="148"/>
      <c r="E131" s="148"/>
      <c r="F131" s="148"/>
      <c r="G131" s="148"/>
      <c r="H131" s="148"/>
      <c r="I131" s="148"/>
      <c r="J131" s="14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48"/>
      <c r="B132" s="135"/>
      <c r="C132" s="148"/>
      <c r="D132" s="148"/>
      <c r="E132" s="148"/>
      <c r="F132" s="148"/>
      <c r="G132" s="148"/>
      <c r="H132" s="148"/>
      <c r="I132" s="148"/>
      <c r="J132" s="14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48"/>
      <c r="B133" s="135"/>
      <c r="C133" s="148"/>
      <c r="D133" s="148"/>
      <c r="E133" s="148"/>
      <c r="F133" s="148"/>
      <c r="G133" s="148"/>
      <c r="H133" s="148"/>
      <c r="I133" s="148"/>
      <c r="J133" s="14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48"/>
      <c r="B134" s="135"/>
      <c r="C134" s="148"/>
      <c r="D134" s="148"/>
      <c r="E134" s="148"/>
      <c r="F134" s="148"/>
      <c r="G134" s="148"/>
      <c r="H134" s="148"/>
      <c r="I134" s="148"/>
      <c r="J134" s="14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48"/>
      <c r="B135" s="135"/>
      <c r="C135" s="148"/>
      <c r="D135" s="148"/>
      <c r="E135" s="148"/>
      <c r="F135" s="148"/>
      <c r="G135" s="148"/>
      <c r="H135" s="148"/>
      <c r="I135" s="148"/>
      <c r="J135" s="14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48"/>
      <c r="B136" s="135"/>
      <c r="C136" s="148"/>
      <c r="D136" s="148"/>
      <c r="E136" s="148"/>
      <c r="F136" s="148"/>
      <c r="G136" s="148"/>
      <c r="H136" s="148"/>
      <c r="I136" s="148"/>
      <c r="J136" s="14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48"/>
      <c r="B137" s="135"/>
      <c r="C137" s="148"/>
      <c r="D137" s="148"/>
      <c r="E137" s="148"/>
      <c r="F137" s="148"/>
      <c r="G137" s="148"/>
      <c r="H137" s="148"/>
      <c r="I137" s="148"/>
      <c r="J137" s="14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48"/>
      <c r="B138" s="135"/>
      <c r="C138" s="148"/>
      <c r="D138" s="148"/>
      <c r="E138" s="148"/>
      <c r="F138" s="148"/>
      <c r="G138" s="148"/>
      <c r="H138" s="148"/>
      <c r="I138" s="148"/>
      <c r="J138" s="14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48"/>
      <c r="B139" s="135"/>
      <c r="C139" s="148"/>
      <c r="D139" s="148"/>
      <c r="E139" s="148"/>
      <c r="F139" s="148"/>
      <c r="G139" s="148"/>
      <c r="H139" s="148"/>
      <c r="I139" s="148"/>
      <c r="J139" s="14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48"/>
      <c r="B140" s="135"/>
      <c r="C140" s="148"/>
      <c r="D140" s="148"/>
      <c r="E140" s="148"/>
      <c r="F140" s="148"/>
      <c r="G140" s="148"/>
      <c r="H140" s="148"/>
      <c r="I140" s="148"/>
      <c r="J140" s="14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48"/>
      <c r="B141" s="135"/>
      <c r="C141" s="148"/>
      <c r="D141" s="148"/>
      <c r="E141" s="148"/>
      <c r="F141" s="148"/>
      <c r="G141" s="148"/>
      <c r="H141" s="148"/>
      <c r="I141" s="148"/>
      <c r="J141" s="14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48"/>
      <c r="B142" s="135"/>
      <c r="C142" s="148"/>
      <c r="D142" s="148"/>
      <c r="E142" s="148"/>
      <c r="F142" s="148"/>
      <c r="G142" s="148"/>
      <c r="H142" s="148"/>
      <c r="I142" s="148"/>
      <c r="J142" s="14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48"/>
      <c r="B143" s="135"/>
      <c r="C143" s="148"/>
      <c r="D143" s="148"/>
      <c r="E143" s="148"/>
      <c r="F143" s="148"/>
      <c r="G143" s="148"/>
      <c r="H143" s="148"/>
      <c r="I143" s="148"/>
      <c r="J143" s="14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48"/>
      <c r="B144" s="135"/>
      <c r="C144" s="148"/>
      <c r="D144" s="148"/>
      <c r="E144" s="148"/>
      <c r="F144" s="148"/>
      <c r="G144" s="148"/>
      <c r="H144" s="148"/>
      <c r="I144" s="148"/>
      <c r="J144" s="14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48"/>
      <c r="B145" s="135"/>
      <c r="C145" s="148"/>
      <c r="D145" s="148"/>
      <c r="E145" s="148"/>
      <c r="F145" s="148"/>
      <c r="G145" s="148"/>
      <c r="H145" s="148"/>
      <c r="I145" s="148"/>
      <c r="J145" s="14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48"/>
      <c r="B146" s="135"/>
      <c r="C146" s="148"/>
      <c r="D146" s="148"/>
      <c r="E146" s="148"/>
      <c r="F146" s="148"/>
      <c r="G146" s="148"/>
      <c r="H146" s="148"/>
      <c r="I146" s="148"/>
      <c r="J146" s="14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48"/>
      <c r="B147" s="135"/>
      <c r="C147" s="148"/>
      <c r="D147" s="148"/>
      <c r="E147" s="148"/>
      <c r="F147" s="148"/>
      <c r="G147" s="148"/>
      <c r="H147" s="148"/>
      <c r="I147" s="148"/>
      <c r="J147" s="14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48"/>
      <c r="B148" s="135"/>
      <c r="C148" s="148"/>
      <c r="D148" s="148"/>
      <c r="E148" s="148"/>
      <c r="F148" s="148"/>
      <c r="G148" s="148"/>
      <c r="H148" s="148"/>
      <c r="I148" s="148"/>
      <c r="J148" s="14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48"/>
      <c r="B149" s="135"/>
      <c r="C149" s="148"/>
      <c r="D149" s="148"/>
      <c r="E149" s="148"/>
      <c r="F149" s="148"/>
      <c r="G149" s="148"/>
      <c r="H149" s="148"/>
      <c r="I149" s="148"/>
      <c r="J149" s="14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48"/>
      <c r="B150" s="135"/>
      <c r="C150" s="148"/>
      <c r="D150" s="148"/>
      <c r="E150" s="148"/>
      <c r="F150" s="148"/>
      <c r="G150" s="148"/>
      <c r="H150" s="148"/>
      <c r="I150" s="148"/>
      <c r="J150" s="14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48"/>
      <c r="B151" s="135"/>
      <c r="C151" s="148"/>
      <c r="D151" s="148"/>
      <c r="E151" s="148"/>
      <c r="F151" s="148"/>
      <c r="G151" s="148"/>
      <c r="H151" s="148"/>
      <c r="I151" s="148"/>
      <c r="J151" s="14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48"/>
      <c r="B152" s="135"/>
      <c r="C152" s="148"/>
      <c r="D152" s="148"/>
      <c r="E152" s="148"/>
      <c r="F152" s="148"/>
      <c r="G152" s="148"/>
      <c r="H152" s="148"/>
      <c r="I152" s="148"/>
      <c r="J152" s="14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48"/>
      <c r="B153" s="135"/>
      <c r="C153" s="148"/>
      <c r="D153" s="148"/>
      <c r="E153" s="148"/>
      <c r="F153" s="148"/>
      <c r="G153" s="148"/>
      <c r="H153" s="148"/>
      <c r="I153" s="148"/>
      <c r="J153" s="14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48"/>
      <c r="B154" s="135"/>
      <c r="C154" s="148"/>
      <c r="D154" s="148"/>
      <c r="E154" s="148"/>
      <c r="F154" s="148"/>
      <c r="G154" s="148"/>
      <c r="H154" s="148"/>
      <c r="I154" s="148"/>
      <c r="J154" s="14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48"/>
      <c r="B155" s="135"/>
      <c r="C155" s="148"/>
      <c r="D155" s="148"/>
      <c r="E155" s="148"/>
      <c r="F155" s="148"/>
      <c r="G155" s="148"/>
      <c r="H155" s="148"/>
      <c r="I155" s="148"/>
      <c r="J155" s="14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48"/>
      <c r="B156" s="135"/>
      <c r="C156" s="148"/>
      <c r="D156" s="148"/>
      <c r="E156" s="148"/>
      <c r="F156" s="148"/>
      <c r="G156" s="148"/>
      <c r="H156" s="148"/>
      <c r="I156" s="148"/>
      <c r="J156" s="14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48"/>
      <c r="B157" s="135"/>
      <c r="C157" s="148"/>
      <c r="D157" s="148"/>
      <c r="E157" s="148"/>
      <c r="F157" s="148"/>
      <c r="G157" s="148"/>
      <c r="H157" s="148"/>
      <c r="I157" s="148"/>
      <c r="J157" s="14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48"/>
      <c r="B158" s="135"/>
      <c r="C158" s="148"/>
      <c r="D158" s="148"/>
      <c r="E158" s="148"/>
      <c r="F158" s="148"/>
      <c r="G158" s="148"/>
      <c r="H158" s="148"/>
      <c r="I158" s="148"/>
      <c r="J158" s="14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48"/>
      <c r="B159" s="135"/>
      <c r="C159" s="148"/>
      <c r="D159" s="148"/>
      <c r="E159" s="148"/>
      <c r="F159" s="148"/>
      <c r="G159" s="148"/>
      <c r="H159" s="148"/>
      <c r="I159" s="148"/>
      <c r="J159" s="14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48"/>
      <c r="B160" s="135"/>
      <c r="C160" s="148"/>
      <c r="D160" s="148"/>
      <c r="E160" s="148"/>
      <c r="F160" s="148"/>
      <c r="G160" s="148"/>
      <c r="H160" s="148"/>
      <c r="I160" s="148"/>
      <c r="J160" s="14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48"/>
      <c r="B161" s="135"/>
      <c r="C161" s="148"/>
      <c r="D161" s="148"/>
      <c r="E161" s="148"/>
      <c r="F161" s="148"/>
      <c r="G161" s="148"/>
      <c r="H161" s="148"/>
      <c r="I161" s="148"/>
      <c r="J161" s="14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48"/>
      <c r="B162" s="135"/>
      <c r="C162" s="148"/>
      <c r="D162" s="148"/>
      <c r="E162" s="148"/>
      <c r="F162" s="148"/>
      <c r="G162" s="148"/>
      <c r="H162" s="148"/>
      <c r="I162" s="148"/>
      <c r="J162" s="14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48"/>
      <c r="B163" s="135"/>
      <c r="C163" s="148"/>
      <c r="D163" s="148"/>
      <c r="E163" s="148"/>
      <c r="F163" s="148"/>
      <c r="G163" s="148"/>
      <c r="H163" s="148"/>
      <c r="I163" s="148"/>
      <c r="J163" s="14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48"/>
      <c r="B164" s="135"/>
      <c r="C164" s="148"/>
      <c r="D164" s="148"/>
      <c r="E164" s="148"/>
      <c r="F164" s="148"/>
      <c r="G164" s="148"/>
      <c r="H164" s="148"/>
      <c r="I164" s="148"/>
      <c r="J164" s="14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48"/>
      <c r="B165" s="135"/>
      <c r="C165" s="148"/>
      <c r="D165" s="148"/>
      <c r="E165" s="148"/>
      <c r="F165" s="148"/>
      <c r="G165" s="148"/>
      <c r="H165" s="148"/>
      <c r="I165" s="148"/>
      <c r="J165" s="14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48"/>
      <c r="B166" s="135"/>
      <c r="C166" s="148"/>
      <c r="D166" s="148"/>
      <c r="E166" s="148"/>
      <c r="F166" s="148"/>
      <c r="G166" s="148"/>
      <c r="H166" s="148"/>
      <c r="I166" s="148"/>
      <c r="J166" s="14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48"/>
      <c r="B167" s="135"/>
      <c r="C167" s="148"/>
      <c r="D167" s="148"/>
      <c r="E167" s="148"/>
      <c r="F167" s="148"/>
      <c r="G167" s="148"/>
      <c r="H167" s="148"/>
      <c r="I167" s="148"/>
      <c r="J167" s="14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48"/>
      <c r="B168" s="135"/>
      <c r="C168" s="148"/>
      <c r="D168" s="148"/>
      <c r="E168" s="148"/>
      <c r="F168" s="148"/>
      <c r="G168" s="148"/>
      <c r="H168" s="148"/>
      <c r="I168" s="148"/>
      <c r="J168" s="14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48"/>
      <c r="B169" s="135"/>
      <c r="C169" s="148"/>
      <c r="D169" s="148"/>
      <c r="E169" s="148"/>
      <c r="F169" s="148"/>
      <c r="G169" s="148"/>
      <c r="H169" s="148"/>
      <c r="I169" s="148"/>
      <c r="J169" s="14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48"/>
      <c r="B170" s="135"/>
      <c r="C170" s="148"/>
      <c r="D170" s="148"/>
      <c r="E170" s="148"/>
      <c r="F170" s="148"/>
      <c r="G170" s="148"/>
      <c r="H170" s="148"/>
      <c r="I170" s="148"/>
      <c r="J170" s="14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48"/>
      <c r="B171" s="135"/>
      <c r="C171" s="148"/>
      <c r="D171" s="148"/>
      <c r="E171" s="148"/>
      <c r="F171" s="148"/>
      <c r="G171" s="148"/>
      <c r="H171" s="148"/>
      <c r="I171" s="148"/>
      <c r="J171" s="14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48"/>
      <c r="B172" s="135"/>
      <c r="C172" s="148"/>
      <c r="D172" s="148"/>
      <c r="E172" s="148"/>
      <c r="F172" s="148"/>
      <c r="G172" s="148"/>
      <c r="H172" s="148"/>
      <c r="I172" s="148"/>
      <c r="J172" s="14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48"/>
      <c r="B173" s="135"/>
      <c r="C173" s="148"/>
      <c r="D173" s="148"/>
      <c r="E173" s="148"/>
      <c r="F173" s="148"/>
      <c r="G173" s="148"/>
      <c r="H173" s="148"/>
      <c r="I173" s="148"/>
      <c r="J173" s="14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48"/>
      <c r="B174" s="135"/>
      <c r="C174" s="148"/>
      <c r="D174" s="148"/>
      <c r="E174" s="148"/>
      <c r="F174" s="148"/>
      <c r="G174" s="148"/>
      <c r="H174" s="148"/>
      <c r="I174" s="148"/>
      <c r="J174" s="14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48"/>
      <c r="B175" s="135"/>
      <c r="C175" s="148"/>
      <c r="D175" s="148"/>
      <c r="E175" s="148"/>
      <c r="F175" s="148"/>
      <c r="G175" s="148"/>
      <c r="H175" s="148"/>
      <c r="I175" s="148"/>
      <c r="J175" s="14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48"/>
      <c r="B176" s="135"/>
      <c r="C176" s="148"/>
      <c r="D176" s="148"/>
      <c r="E176" s="148"/>
      <c r="F176" s="148"/>
      <c r="G176" s="148"/>
      <c r="H176" s="148"/>
      <c r="I176" s="148"/>
      <c r="J176" s="14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48"/>
      <c r="B177" s="135"/>
      <c r="C177" s="148"/>
      <c r="D177" s="148"/>
      <c r="E177" s="148"/>
      <c r="F177" s="148"/>
      <c r="G177" s="148"/>
      <c r="H177" s="148"/>
      <c r="I177" s="148"/>
      <c r="J177" s="14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48"/>
      <c r="B178" s="135"/>
      <c r="C178" s="148"/>
      <c r="D178" s="148"/>
      <c r="E178" s="148"/>
      <c r="F178" s="148"/>
      <c r="G178" s="148"/>
      <c r="H178" s="148"/>
      <c r="I178" s="148"/>
      <c r="J178" s="14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48"/>
      <c r="B179" s="135"/>
      <c r="C179" s="148"/>
      <c r="D179" s="148"/>
      <c r="E179" s="148"/>
      <c r="F179" s="148"/>
      <c r="G179" s="148"/>
      <c r="H179" s="148"/>
      <c r="I179" s="148"/>
      <c r="J179" s="14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48"/>
      <c r="B180" s="135"/>
      <c r="C180" s="148"/>
      <c r="D180" s="148"/>
      <c r="E180" s="148"/>
      <c r="F180" s="148"/>
      <c r="G180" s="148"/>
      <c r="H180" s="148"/>
      <c r="I180" s="148"/>
      <c r="J180" s="14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48"/>
      <c r="B181" s="135"/>
      <c r="C181" s="148"/>
      <c r="D181" s="148"/>
      <c r="E181" s="148"/>
      <c r="F181" s="148"/>
      <c r="G181" s="148"/>
      <c r="H181" s="148"/>
      <c r="I181" s="148"/>
      <c r="J181" s="14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48"/>
      <c r="B182" s="135"/>
      <c r="C182" s="148"/>
      <c r="D182" s="148"/>
      <c r="E182" s="148"/>
      <c r="F182" s="148"/>
      <c r="G182" s="148"/>
      <c r="H182" s="148"/>
      <c r="I182" s="148"/>
      <c r="J182" s="14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48"/>
      <c r="B183" s="135"/>
      <c r="C183" s="148"/>
      <c r="D183" s="148"/>
      <c r="E183" s="148"/>
      <c r="F183" s="148"/>
      <c r="G183" s="148"/>
      <c r="H183" s="148"/>
      <c r="I183" s="148"/>
      <c r="J183" s="14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48"/>
      <c r="B184" s="135"/>
      <c r="C184" s="148"/>
      <c r="D184" s="148"/>
      <c r="E184" s="148"/>
      <c r="F184" s="148"/>
      <c r="G184" s="148"/>
      <c r="H184" s="148"/>
      <c r="I184" s="148"/>
      <c r="J184" s="14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48"/>
      <c r="B185" s="135"/>
      <c r="C185" s="148"/>
      <c r="D185" s="148"/>
      <c r="E185" s="148"/>
      <c r="F185" s="148"/>
      <c r="G185" s="148"/>
      <c r="H185" s="148"/>
      <c r="I185" s="148"/>
      <c r="J185" s="14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48"/>
      <c r="B186" s="135"/>
      <c r="C186" s="148"/>
      <c r="D186" s="148"/>
      <c r="E186" s="148"/>
      <c r="F186" s="148"/>
      <c r="G186" s="148"/>
      <c r="H186" s="148"/>
      <c r="I186" s="148"/>
      <c r="J186" s="14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48"/>
      <c r="B187" s="135"/>
      <c r="C187" s="148"/>
      <c r="D187" s="148"/>
      <c r="E187" s="148"/>
      <c r="F187" s="148"/>
      <c r="G187" s="148"/>
      <c r="H187" s="148"/>
      <c r="I187" s="148"/>
      <c r="J187" s="14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48"/>
      <c r="B188" s="135"/>
      <c r="C188" s="148"/>
      <c r="D188" s="148"/>
      <c r="E188" s="148"/>
      <c r="F188" s="148"/>
      <c r="G188" s="148"/>
      <c r="H188" s="148"/>
      <c r="I188" s="148"/>
      <c r="J188" s="14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3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3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3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3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3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3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3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3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3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3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3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3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3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3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3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3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3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3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3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3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3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3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3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3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3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3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3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3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3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3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3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3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3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3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3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3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3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3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3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3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3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3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3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3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3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3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3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3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3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3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3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3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3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3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3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3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3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3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3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3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3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3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3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3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3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3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3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3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3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3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3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3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3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3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3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3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3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3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3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3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3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3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3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3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3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3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3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3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3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3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3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3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3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3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3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3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3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3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3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3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3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3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3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3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3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3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3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3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3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3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3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3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3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3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3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3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3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3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3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3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3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3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3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3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3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3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3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3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3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3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3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3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3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3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3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3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3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3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3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3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3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3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3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3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3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3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3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3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3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3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3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3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3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3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3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3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3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3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3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3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3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3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3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3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3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3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3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3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3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3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3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3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3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3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3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3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3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3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3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3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3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3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3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3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3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3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3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3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3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3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3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3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3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3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3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3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3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3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3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3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3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3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3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3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3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3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3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3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3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3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3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3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3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3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3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3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3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3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3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3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3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3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3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3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3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3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3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3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3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3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3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3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3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3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3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3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3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3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3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3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3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3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3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3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3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3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3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3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3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3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3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3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3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3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3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3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3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3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3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3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3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3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3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3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3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3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3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3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3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3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3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3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3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3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3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3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3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3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3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3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3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3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3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3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3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3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3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3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3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3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3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3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3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3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3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3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3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3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3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3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3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3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3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3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3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3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3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3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3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3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3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3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3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3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3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3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3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3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3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3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3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3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3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3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3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3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3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3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3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3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3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3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3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3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3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3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3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3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3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3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3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3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3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3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3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3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3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3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3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3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3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3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3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3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3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3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3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3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3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3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3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3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3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3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3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3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3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3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3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3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3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3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3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3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3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3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3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3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3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3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3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3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3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3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3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3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3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3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3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3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3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3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3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3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3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3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3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3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3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3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3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3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3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3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3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3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3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3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3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3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3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3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3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3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3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3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3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3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3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3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3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3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3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3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3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3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3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3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3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3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3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3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3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3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3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3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3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3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3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3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3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3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3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3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3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3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3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3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3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3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3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3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3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3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3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3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3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3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3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3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3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3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3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3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3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3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3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3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3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3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3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3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3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3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3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3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3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3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3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3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3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3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3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3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3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3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3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3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3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3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3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3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3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3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3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3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3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3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3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3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3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3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3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3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3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3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3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3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3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3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3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3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3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3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3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3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3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3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3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3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3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3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3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3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3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3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3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3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3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3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3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3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3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3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3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3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3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3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3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3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3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3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3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3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3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3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3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3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G9:H9"/>
    <mergeCell ref="I9:I11"/>
    <mergeCell ref="G10:G11"/>
    <mergeCell ref="H10:H11"/>
    <mergeCell ref="D10:D11"/>
    <mergeCell ref="E10:E11"/>
    <mergeCell ref="A39:I39"/>
    <mergeCell ref="A2:F2"/>
    <mergeCell ref="A3:F3"/>
    <mergeCell ref="A4:F4"/>
    <mergeCell ref="A9:A11"/>
    <mergeCell ref="B9:B11"/>
    <mergeCell ref="C9:C11"/>
    <mergeCell ref="D9:F9"/>
    <mergeCell ref="F10:F11"/>
  </mergeCells>
  <dataValidations>
    <dataValidation type="decimal" allowBlank="1" showInputMessage="1" showErrorMessage="1" prompt=" - " sqref="C30:H30">
      <formula1>0.0</formula1>
      <formula2>9.99999999999999E15</formula2>
    </dataValidation>
    <dataValidation type="decimal" allowBlank="1" showInputMessage="1" showErrorMessage="1" prompt=" - " sqref="C18:H18 C27:H27 C34:H34 C36:H36">
      <formula1>-9.99999999999999E14</formula1>
      <formula2>9.99999999E8</formula2>
    </dataValidation>
  </dataValidations>
  <printOptions/>
  <pageMargins bottom="0.75" footer="0.0" header="0.0" left="0.7" right="0.7" top="0.75"/>
  <pageSetup orientation="landscape"/>
  <headerFooter>
    <oddFooter>&amp;RКИС-ОСК, стр. &amp;P от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00.63"/>
    <col customWidth="1" min="3" max="3" width="17.63"/>
    <col customWidth="1" min="4" max="4" width="24.0"/>
    <col customWidth="1" min="5" max="8" width="12.63"/>
    <col customWidth="1" min="9" max="26" width="8.0"/>
  </cols>
  <sheetData>
    <row r="1" ht="18.0" customHeight="1">
      <c r="A1" s="20"/>
      <c r="B1" s="20"/>
      <c r="C1" s="20"/>
      <c r="D1" s="25" t="s">
        <v>377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8.0" customHeight="1">
      <c r="A2" s="164" t="s">
        <v>42</v>
      </c>
      <c r="D2" s="165"/>
      <c r="E2" s="29"/>
      <c r="F2" s="29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8.0" customHeight="1">
      <c r="A3" s="26" t="str">
        <f>CONCATENATE("на ",UPPER(dfName))</f>
        <v>на ДОГОВОРЕН ФОНД ЮГ МАРКЕТ ОПТИМУМ</v>
      </c>
      <c r="D3" s="166"/>
      <c r="E3" s="29"/>
      <c r="F3" s="29"/>
      <c r="G3" s="75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8.0" customHeight="1">
      <c r="A4" s="29" t="str">
        <f>"за периода "&amp;TEXT(StartDate,"dd.mm.yyyy")&amp;" - "&amp;TEXT(EndDate,"dd.mm.yyyy")</f>
        <v>за периода 01.01.2023 - 30.04.2023</v>
      </c>
      <c r="D4" s="75"/>
      <c r="E4" s="29"/>
      <c r="F4" s="7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3.5" customHeight="1">
      <c r="A5" s="20"/>
      <c r="B5" s="29"/>
      <c r="C5" s="76" t="s">
        <v>59</v>
      </c>
      <c r="D5" s="167">
        <f>ReportedCompletionDate</f>
        <v>45053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3.5" customHeight="1">
      <c r="A6" s="20"/>
      <c r="B6" s="35"/>
      <c r="C6" s="76" t="s">
        <v>28</v>
      </c>
      <c r="D6" s="80" t="str">
        <f>authorName</f>
        <v>Марияна Пенчева</v>
      </c>
      <c r="E6" s="168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3.5" customHeight="1">
      <c r="A7" s="20"/>
      <c r="B7" s="35"/>
      <c r="C7" s="76" t="s">
        <v>60</v>
      </c>
      <c r="D7" s="81" t="str">
        <f>udManager</f>
        <v>Валентина Тончева и Теодора Якимова-Дренска</v>
      </c>
      <c r="E7" s="16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40.5" customHeight="1">
      <c r="A9" s="170" t="s">
        <v>378</v>
      </c>
      <c r="B9" s="170" t="s">
        <v>321</v>
      </c>
      <c r="C9" s="170" t="s">
        <v>63</v>
      </c>
      <c r="D9" s="170" t="s">
        <v>379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171">
        <v>1.0</v>
      </c>
      <c r="B10" s="171">
        <v>2.0</v>
      </c>
      <c r="C10" s="171">
        <v>3.0</v>
      </c>
      <c r="D10" s="171">
        <v>4.0</v>
      </c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0" customHeight="1">
      <c r="A11" s="172">
        <v>1.0</v>
      </c>
      <c r="B11" s="62" t="s">
        <v>380</v>
      </c>
      <c r="C11" s="83" t="s">
        <v>381</v>
      </c>
      <c r="D11" s="173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0" customHeight="1">
      <c r="A12" s="172">
        <v>2.0</v>
      </c>
      <c r="B12" s="62" t="s">
        <v>382</v>
      </c>
      <c r="C12" s="83" t="s">
        <v>383</v>
      </c>
      <c r="D12" s="174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0" customHeight="1">
      <c r="A13" s="172">
        <v>3.0</v>
      </c>
      <c r="B13" s="58" t="s">
        <v>384</v>
      </c>
      <c r="C13" s="83" t="s">
        <v>385</v>
      </c>
      <c r="D13" s="174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0" customHeight="1">
      <c r="A14" s="172">
        <v>4.0</v>
      </c>
      <c r="B14" s="58" t="s">
        <v>386</v>
      </c>
      <c r="C14" s="83" t="s">
        <v>387</v>
      </c>
      <c r="D14" s="174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0" customHeight="1">
      <c r="A15" s="172">
        <v>5.0</v>
      </c>
      <c r="B15" s="58" t="s">
        <v>388</v>
      </c>
      <c r="C15" s="83" t="s">
        <v>389</v>
      </c>
      <c r="D15" s="175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0" customHeight="1">
      <c r="A16" s="172">
        <v>6.0</v>
      </c>
      <c r="B16" s="58" t="s">
        <v>390</v>
      </c>
      <c r="C16" s="83" t="s">
        <v>391</v>
      </c>
      <c r="D16" s="174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0" customHeight="1">
      <c r="A17" s="172">
        <v>7.0</v>
      </c>
      <c r="B17" s="58" t="s">
        <v>392</v>
      </c>
      <c r="C17" s="83" t="s">
        <v>393</v>
      </c>
      <c r="D17" s="175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0" customHeight="1">
      <c r="A18" s="172">
        <v>8.0</v>
      </c>
      <c r="B18" s="58" t="s">
        <v>394</v>
      </c>
      <c r="C18" s="83" t="s">
        <v>395</v>
      </c>
      <c r="D18" s="174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0" customHeight="1">
      <c r="A19" s="172">
        <v>9.0</v>
      </c>
      <c r="B19" s="58" t="s">
        <v>396</v>
      </c>
      <c r="C19" s="83" t="s">
        <v>397</v>
      </c>
      <c r="D19" s="174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0" customHeight="1">
      <c r="A20" s="172">
        <v>10.0</v>
      </c>
      <c r="B20" s="58" t="s">
        <v>398</v>
      </c>
      <c r="C20" s="83" t="s">
        <v>399</v>
      </c>
      <c r="D20" s="174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0" customHeight="1">
      <c r="A21" s="172">
        <v>11.0</v>
      </c>
      <c r="B21" s="58" t="s">
        <v>400</v>
      </c>
      <c r="C21" s="83" t="s">
        <v>401</v>
      </c>
      <c r="D21" s="174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0" customHeight="1">
      <c r="A22" s="172">
        <v>12.0</v>
      </c>
      <c r="B22" s="24" t="s">
        <v>402</v>
      </c>
      <c r="C22" s="83" t="s">
        <v>403</v>
      </c>
      <c r="D22" s="176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172">
        <v>13.0</v>
      </c>
      <c r="B23" s="24" t="s">
        <v>404</v>
      </c>
      <c r="C23" s="83" t="s">
        <v>405</v>
      </c>
      <c r="D23" s="176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172">
        <v>14.0</v>
      </c>
      <c r="B24" s="24" t="s">
        <v>406</v>
      </c>
      <c r="C24" s="83" t="s">
        <v>407</v>
      </c>
      <c r="D24" s="176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172">
        <v>15.0</v>
      </c>
      <c r="B25" s="24" t="s">
        <v>408</v>
      </c>
      <c r="C25" s="83" t="s">
        <v>409</v>
      </c>
      <c r="D25" s="177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172">
        <v>16.0</v>
      </c>
      <c r="B26" s="24" t="s">
        <v>410</v>
      </c>
      <c r="C26" s="83" t="s">
        <v>411</v>
      </c>
      <c r="D26" s="177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172">
        <v>17.0</v>
      </c>
      <c r="B27" s="24" t="s">
        <v>412</v>
      </c>
      <c r="C27" s="83" t="s">
        <v>413</v>
      </c>
      <c r="D27" s="177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172">
        <v>18.0</v>
      </c>
      <c r="B28" s="24" t="s">
        <v>414</v>
      </c>
      <c r="C28" s="83" t="s">
        <v>415</v>
      </c>
      <c r="D28" s="177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178" t="s">
        <v>416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/>
      <c r="B32" s="20" t="s">
        <v>417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30.75" customHeight="1">
      <c r="A33" s="20"/>
      <c r="B33" s="57" t="s">
        <v>418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/>
      <c r="B34" s="5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C2"/>
    <mergeCell ref="A3:C3"/>
    <mergeCell ref="A4:C4"/>
  </mergeCells>
  <dataValidations>
    <dataValidation type="list" allowBlank="1" showInputMessage="1" showErrorMessage="1" prompt=" - " sqref="D11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&amp;RКИС-ДИ, стр. &amp;P от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5"/>
    <col customWidth="1" min="2" max="2" width="18.5"/>
    <col customWidth="1" min="3" max="3" width="12.13"/>
    <col customWidth="1" min="4" max="6" width="10.63"/>
    <col customWidth="1" min="7" max="7" width="9.63"/>
    <col customWidth="1" min="8" max="8" width="9.38"/>
    <col customWidth="1" min="9" max="9" width="11.88"/>
    <col customWidth="1" min="10" max="10" width="9.5"/>
    <col customWidth="1" min="11" max="11" width="9.63"/>
    <col customWidth="1" min="12" max="12" width="10.5"/>
    <col customWidth="1" min="13" max="13" width="9.63"/>
    <col customWidth="1" min="14" max="15" width="9.38"/>
    <col customWidth="1" min="16" max="16" width="14.63"/>
    <col customWidth="1" min="17" max="17" width="12.63"/>
    <col customWidth="1" min="18" max="37" width="9.13"/>
  </cols>
  <sheetData>
    <row r="1" ht="15.0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79"/>
      <c r="P1" s="179"/>
      <c r="Q1" s="180" t="s">
        <v>419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ht="15.75" customHeight="1">
      <c r="A2" s="26" t="s">
        <v>44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ht="15.0" customHeight="1">
      <c r="A3" s="26" t="str">
        <f>CONCATENATE("на ",UPPER(dfName))</f>
        <v>на ДОГОВОРЕН ФОНД ЮГ МАРКЕТ ОПТИМУМ</v>
      </c>
      <c r="N3" s="181"/>
      <c r="O3" s="181"/>
      <c r="P3" s="181"/>
      <c r="Q3" s="181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ht="15.0" customHeight="1">
      <c r="A4" s="29" t="str">
        <f>"за периода "&amp;TEXT(StartDate,"dd.mm.yyyy")&amp;" - "&amp;TEXT(EndDate,"dd.mm.yyyy")</f>
        <v>за периода 01.01.2023 - 30.04.2023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ht="15.0" customHeight="1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20"/>
      <c r="M5" s="20"/>
      <c r="N5" s="20"/>
      <c r="O5" s="76" t="s">
        <v>59</v>
      </c>
      <c r="P5" s="167">
        <f>ReportedCompletionDate</f>
        <v>45053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ht="15.0" customHeight="1">
      <c r="A6" s="166"/>
      <c r="B6" s="166"/>
      <c r="C6" s="20"/>
      <c r="D6" s="20"/>
      <c r="E6" s="20"/>
      <c r="F6" s="20"/>
      <c r="G6" s="182"/>
      <c r="H6" s="182"/>
      <c r="I6" s="182"/>
      <c r="J6" s="20"/>
      <c r="K6" s="20"/>
      <c r="L6" s="183"/>
      <c r="M6" s="20"/>
      <c r="N6" s="20"/>
      <c r="O6" s="76" t="s">
        <v>28</v>
      </c>
      <c r="P6" s="80" t="str">
        <f>authorName</f>
        <v>Марияна Пенчева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ht="15.0" customHeight="1">
      <c r="A7" s="166"/>
      <c r="B7" s="166"/>
      <c r="C7" s="168"/>
      <c r="D7" s="168"/>
      <c r="E7" s="168"/>
      <c r="F7" s="168"/>
      <c r="G7" s="28"/>
      <c r="H7" s="28"/>
      <c r="I7" s="28"/>
      <c r="J7" s="20"/>
      <c r="K7" s="20"/>
      <c r="L7" s="28"/>
      <c r="M7" s="20"/>
      <c r="N7" s="20"/>
      <c r="O7" s="76" t="s">
        <v>60</v>
      </c>
      <c r="P7" s="81" t="str">
        <f>udManager</f>
        <v>Валентина Тончева и Теодора Якимова-Дренска</v>
      </c>
      <c r="Q7" s="184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ht="15.0" customHeight="1">
      <c r="A8" s="75"/>
      <c r="B8" s="7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35"/>
      <c r="Q8" s="82" t="s">
        <v>61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ht="15.0" customHeight="1">
      <c r="A9" s="170" t="s">
        <v>321</v>
      </c>
      <c r="B9" s="170" t="s">
        <v>63</v>
      </c>
      <c r="C9" s="185" t="s">
        <v>420</v>
      </c>
      <c r="D9" s="117"/>
      <c r="E9" s="117"/>
      <c r="F9" s="118"/>
      <c r="G9" s="185" t="s">
        <v>421</v>
      </c>
      <c r="H9" s="118"/>
      <c r="I9" s="170" t="s">
        <v>422</v>
      </c>
      <c r="J9" s="185" t="s">
        <v>423</v>
      </c>
      <c r="K9" s="117"/>
      <c r="L9" s="117"/>
      <c r="M9" s="118"/>
      <c r="N9" s="185" t="s">
        <v>421</v>
      </c>
      <c r="O9" s="118"/>
      <c r="P9" s="170" t="s">
        <v>424</v>
      </c>
      <c r="Q9" s="170" t="s">
        <v>425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</row>
    <row r="10" ht="62.25" customHeight="1">
      <c r="A10" s="119"/>
      <c r="B10" s="119"/>
      <c r="C10" s="39" t="s">
        <v>426</v>
      </c>
      <c r="D10" s="39" t="s">
        <v>427</v>
      </c>
      <c r="E10" s="39" t="s">
        <v>428</v>
      </c>
      <c r="F10" s="39" t="s">
        <v>429</v>
      </c>
      <c r="G10" s="39" t="s">
        <v>430</v>
      </c>
      <c r="H10" s="39" t="s">
        <v>431</v>
      </c>
      <c r="I10" s="119"/>
      <c r="J10" s="39" t="s">
        <v>432</v>
      </c>
      <c r="K10" s="39" t="s">
        <v>433</v>
      </c>
      <c r="L10" s="39" t="s">
        <v>434</v>
      </c>
      <c r="M10" s="39" t="s">
        <v>435</v>
      </c>
      <c r="N10" s="39" t="s">
        <v>430</v>
      </c>
      <c r="O10" s="39" t="s">
        <v>431</v>
      </c>
      <c r="P10" s="119"/>
      <c r="Q10" s="11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</row>
    <row r="11" ht="13.5" customHeight="1">
      <c r="A11" s="172" t="s">
        <v>69</v>
      </c>
      <c r="B11" s="172" t="s">
        <v>70</v>
      </c>
      <c r="C11" s="83">
        <v>1.0</v>
      </c>
      <c r="D11" s="83">
        <v>2.0</v>
      </c>
      <c r="E11" s="83">
        <v>3.0</v>
      </c>
      <c r="F11" s="83">
        <v>4.0</v>
      </c>
      <c r="G11" s="83">
        <v>5.0</v>
      </c>
      <c r="H11" s="83">
        <v>6.0</v>
      </c>
      <c r="I11" s="83">
        <v>7.0</v>
      </c>
      <c r="J11" s="83">
        <v>8.0</v>
      </c>
      <c r="K11" s="83">
        <v>9.0</v>
      </c>
      <c r="L11" s="83">
        <v>10.0</v>
      </c>
      <c r="M11" s="83">
        <v>11.0</v>
      </c>
      <c r="N11" s="83">
        <v>12.0</v>
      </c>
      <c r="O11" s="83">
        <v>13.0</v>
      </c>
      <c r="P11" s="83">
        <v>14.0</v>
      </c>
      <c r="Q11" s="83">
        <v>15.0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</row>
    <row r="12" ht="15.0" customHeight="1">
      <c r="A12" s="65" t="s">
        <v>436</v>
      </c>
      <c r="B12" s="58" t="s">
        <v>437</v>
      </c>
      <c r="C12" s="56">
        <f t="shared" ref="C12:E12" si="1">SUM(C13:C16)</f>
        <v>0</v>
      </c>
      <c r="D12" s="56">
        <f t="shared" si="1"/>
        <v>0</v>
      </c>
      <c r="E12" s="56">
        <f t="shared" si="1"/>
        <v>0</v>
      </c>
      <c r="F12" s="186">
        <f t="shared" ref="F12:F18" si="5">C12+D12-E12</f>
        <v>0</v>
      </c>
      <c r="G12" s="187">
        <f t="shared" ref="G12:H12" si="2">SUM(G13:G16)</f>
        <v>0</v>
      </c>
      <c r="H12" s="187">
        <f t="shared" si="2"/>
        <v>0</v>
      </c>
      <c r="I12" s="186">
        <f t="shared" ref="I12:I18" si="6">F12+G12-H12</f>
        <v>0</v>
      </c>
      <c r="J12" s="187">
        <f t="shared" ref="J12:L12" si="3">SUM(J13:J16)</f>
        <v>0</v>
      </c>
      <c r="K12" s="187">
        <f t="shared" si="3"/>
        <v>0</v>
      </c>
      <c r="L12" s="187">
        <f t="shared" si="3"/>
        <v>0</v>
      </c>
      <c r="M12" s="186">
        <f t="shared" ref="M12:M18" si="7">J12+K12-L12</f>
        <v>0</v>
      </c>
      <c r="N12" s="187">
        <f t="shared" ref="N12:O12" si="4">SUM(N13:N16)</f>
        <v>0</v>
      </c>
      <c r="O12" s="187">
        <f t="shared" si="4"/>
        <v>0</v>
      </c>
      <c r="P12" s="186">
        <f t="shared" ref="P12:P18" si="8">M12+N12-O12</f>
        <v>0</v>
      </c>
      <c r="Q12" s="186">
        <f t="shared" ref="Q12:Q18" si="9">I12-P12</f>
        <v>0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ht="15.0" customHeight="1">
      <c r="A13" s="65" t="s">
        <v>438</v>
      </c>
      <c r="B13" s="58" t="s">
        <v>439</v>
      </c>
      <c r="C13" s="60"/>
      <c r="D13" s="60"/>
      <c r="E13" s="60"/>
      <c r="F13" s="186">
        <f t="shared" si="5"/>
        <v>0</v>
      </c>
      <c r="G13" s="188"/>
      <c r="H13" s="188"/>
      <c r="I13" s="186">
        <f t="shared" si="6"/>
        <v>0</v>
      </c>
      <c r="J13" s="188"/>
      <c r="K13" s="188"/>
      <c r="L13" s="188"/>
      <c r="M13" s="186">
        <f t="shared" si="7"/>
        <v>0</v>
      </c>
      <c r="N13" s="188"/>
      <c r="O13" s="188"/>
      <c r="P13" s="186">
        <f t="shared" si="8"/>
        <v>0</v>
      </c>
      <c r="Q13" s="186">
        <f t="shared" si="9"/>
        <v>0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ht="15.0" customHeight="1">
      <c r="A14" s="65" t="s">
        <v>440</v>
      </c>
      <c r="B14" s="58" t="s">
        <v>441</v>
      </c>
      <c r="C14" s="60"/>
      <c r="D14" s="60"/>
      <c r="E14" s="60"/>
      <c r="F14" s="186">
        <f t="shared" si="5"/>
        <v>0</v>
      </c>
      <c r="G14" s="188"/>
      <c r="H14" s="188"/>
      <c r="I14" s="186">
        <f t="shared" si="6"/>
        <v>0</v>
      </c>
      <c r="J14" s="188"/>
      <c r="K14" s="188"/>
      <c r="L14" s="188"/>
      <c r="M14" s="186">
        <f t="shared" si="7"/>
        <v>0</v>
      </c>
      <c r="N14" s="188"/>
      <c r="O14" s="188"/>
      <c r="P14" s="186">
        <f t="shared" si="8"/>
        <v>0</v>
      </c>
      <c r="Q14" s="186">
        <f t="shared" si="9"/>
        <v>0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ht="15.0" customHeight="1">
      <c r="A15" s="65" t="s">
        <v>442</v>
      </c>
      <c r="B15" s="58" t="s">
        <v>443</v>
      </c>
      <c r="C15" s="60"/>
      <c r="D15" s="60"/>
      <c r="E15" s="60"/>
      <c r="F15" s="186">
        <f t="shared" si="5"/>
        <v>0</v>
      </c>
      <c r="G15" s="188"/>
      <c r="H15" s="188"/>
      <c r="I15" s="186">
        <f t="shared" si="6"/>
        <v>0</v>
      </c>
      <c r="J15" s="188"/>
      <c r="K15" s="188"/>
      <c r="L15" s="188"/>
      <c r="M15" s="186">
        <f t="shared" si="7"/>
        <v>0</v>
      </c>
      <c r="N15" s="188"/>
      <c r="O15" s="188"/>
      <c r="P15" s="186">
        <f t="shared" si="8"/>
        <v>0</v>
      </c>
      <c r="Q15" s="186">
        <f t="shared" si="9"/>
        <v>0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ht="15.0" customHeight="1">
      <c r="A16" s="65" t="s">
        <v>140</v>
      </c>
      <c r="B16" s="58" t="s">
        <v>444</v>
      </c>
      <c r="C16" s="60"/>
      <c r="D16" s="60"/>
      <c r="E16" s="60"/>
      <c r="F16" s="186">
        <f t="shared" si="5"/>
        <v>0</v>
      </c>
      <c r="G16" s="188"/>
      <c r="H16" s="188"/>
      <c r="I16" s="186">
        <f t="shared" si="6"/>
        <v>0</v>
      </c>
      <c r="J16" s="188"/>
      <c r="K16" s="188"/>
      <c r="L16" s="188"/>
      <c r="M16" s="186">
        <f t="shared" si="7"/>
        <v>0</v>
      </c>
      <c r="N16" s="188"/>
      <c r="O16" s="188"/>
      <c r="P16" s="186">
        <f t="shared" si="8"/>
        <v>0</v>
      </c>
      <c r="Q16" s="186">
        <f t="shared" si="9"/>
        <v>0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ht="15.0" customHeight="1">
      <c r="A17" s="65" t="s">
        <v>445</v>
      </c>
      <c r="B17" s="58" t="s">
        <v>446</v>
      </c>
      <c r="C17" s="60"/>
      <c r="D17" s="60"/>
      <c r="E17" s="60"/>
      <c r="F17" s="186">
        <f t="shared" si="5"/>
        <v>0</v>
      </c>
      <c r="G17" s="188"/>
      <c r="H17" s="188"/>
      <c r="I17" s="186">
        <f t="shared" si="6"/>
        <v>0</v>
      </c>
      <c r="J17" s="188"/>
      <c r="K17" s="188"/>
      <c r="L17" s="188"/>
      <c r="M17" s="186">
        <f t="shared" si="7"/>
        <v>0</v>
      </c>
      <c r="N17" s="188"/>
      <c r="O17" s="188"/>
      <c r="P17" s="186">
        <f t="shared" si="8"/>
        <v>0</v>
      </c>
      <c r="Q17" s="186">
        <f t="shared" si="9"/>
        <v>0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ht="15.0" customHeight="1">
      <c r="A18" s="67" t="s">
        <v>447</v>
      </c>
      <c r="B18" s="189" t="s">
        <v>448</v>
      </c>
      <c r="C18" s="92">
        <f t="shared" ref="C18:E18" si="10">SUM(C12+C17)</f>
        <v>0</v>
      </c>
      <c r="D18" s="92">
        <f t="shared" si="10"/>
        <v>0</v>
      </c>
      <c r="E18" s="92">
        <f t="shared" si="10"/>
        <v>0</v>
      </c>
      <c r="F18" s="186">
        <f t="shared" si="5"/>
        <v>0</v>
      </c>
      <c r="G18" s="92">
        <f t="shared" ref="G18:H18" si="11">SUM(G12+G17)</f>
        <v>0</v>
      </c>
      <c r="H18" s="92">
        <f t="shared" si="11"/>
        <v>0</v>
      </c>
      <c r="I18" s="186">
        <f t="shared" si="6"/>
        <v>0</v>
      </c>
      <c r="J18" s="92">
        <f t="shared" ref="J18:L18" si="12">SUM(J12+J17)</f>
        <v>0</v>
      </c>
      <c r="K18" s="92">
        <f t="shared" si="12"/>
        <v>0</v>
      </c>
      <c r="L18" s="92">
        <f t="shared" si="12"/>
        <v>0</v>
      </c>
      <c r="M18" s="186">
        <f t="shared" si="7"/>
        <v>0</v>
      </c>
      <c r="N18" s="92">
        <f t="shared" ref="N18:O18" si="13">SUM(N12+N17)</f>
        <v>0</v>
      </c>
      <c r="O18" s="92">
        <f t="shared" si="13"/>
        <v>0</v>
      </c>
      <c r="P18" s="186">
        <f t="shared" si="8"/>
        <v>0</v>
      </c>
      <c r="Q18" s="186">
        <f t="shared" si="9"/>
        <v>0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ht="15.0" customHeight="1">
      <c r="A19" s="190"/>
      <c r="B19" s="190"/>
      <c r="C19" s="191"/>
      <c r="D19" s="191"/>
      <c r="E19" s="191"/>
      <c r="F19" s="27"/>
      <c r="G19" s="192"/>
      <c r="H19" s="192"/>
      <c r="I19" s="27"/>
      <c r="J19" s="192"/>
      <c r="K19" s="192"/>
      <c r="L19" s="192"/>
      <c r="M19" s="27"/>
      <c r="N19" s="192"/>
      <c r="O19" s="192"/>
      <c r="P19" s="27"/>
      <c r="Q19" s="2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ht="15.75" customHeight="1">
      <c r="A20" s="193"/>
      <c r="B20" s="20"/>
      <c r="C20" s="194"/>
      <c r="D20" s="194"/>
      <c r="E20" s="194"/>
      <c r="F20" s="27"/>
      <c r="G20" s="195"/>
      <c r="H20" s="195"/>
      <c r="I20" s="27"/>
      <c r="J20" s="195"/>
      <c r="K20" s="195"/>
      <c r="L20" s="195"/>
      <c r="M20" s="27"/>
      <c r="N20" s="195"/>
      <c r="O20" s="195"/>
      <c r="P20" s="27"/>
      <c r="Q20" s="2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ht="15.0" customHeight="1">
      <c r="A21" s="193"/>
      <c r="B21" s="193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</row>
    <row r="22" ht="15.0" customHeight="1">
      <c r="A22" s="193"/>
      <c r="B22" s="193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</row>
    <row r="23" ht="15.0" customHeight="1">
      <c r="A23" s="193"/>
      <c r="B23" s="193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</row>
    <row r="24" ht="15.0" customHeight="1">
      <c r="A24" s="193"/>
      <c r="B24" s="193"/>
      <c r="C24" s="196"/>
      <c r="D24" s="193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</row>
    <row r="25" ht="15.0" customHeight="1">
      <c r="A25" s="193"/>
      <c r="B25" s="193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</row>
    <row r="26" ht="15.0" customHeight="1">
      <c r="A26" s="193"/>
      <c r="B26" s="193"/>
      <c r="C26" s="192"/>
      <c r="D26" s="192"/>
      <c r="E26" s="192"/>
      <c r="F26" s="196"/>
      <c r="G26" s="192"/>
      <c r="H26" s="192"/>
      <c r="I26" s="196"/>
      <c r="J26" s="192"/>
      <c r="K26" s="192"/>
      <c r="L26" s="192"/>
      <c r="M26" s="196"/>
      <c r="N26" s="192"/>
      <c r="O26" s="192"/>
      <c r="P26" s="196"/>
      <c r="Q26" s="196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</row>
    <row r="27" ht="15.0" customHeight="1">
      <c r="A27" s="193"/>
      <c r="B27" s="193"/>
      <c r="C27" s="192"/>
      <c r="D27" s="192"/>
      <c r="E27" s="192"/>
      <c r="F27" s="196"/>
      <c r="G27" s="192"/>
      <c r="H27" s="192"/>
      <c r="I27" s="196"/>
      <c r="J27" s="192"/>
      <c r="K27" s="192"/>
      <c r="L27" s="192"/>
      <c r="M27" s="196"/>
      <c r="N27" s="192"/>
      <c r="O27" s="192"/>
      <c r="P27" s="196"/>
      <c r="Q27" s="196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</row>
    <row r="28" ht="15.0" customHeight="1">
      <c r="A28" s="193"/>
      <c r="B28" s="193"/>
      <c r="C28" s="192"/>
      <c r="D28" s="192"/>
      <c r="E28" s="192"/>
      <c r="F28" s="196"/>
      <c r="G28" s="192"/>
      <c r="H28" s="192"/>
      <c r="I28" s="196"/>
      <c r="J28" s="192"/>
      <c r="K28" s="192"/>
      <c r="L28" s="192"/>
      <c r="M28" s="196"/>
      <c r="N28" s="192"/>
      <c r="O28" s="192"/>
      <c r="P28" s="196"/>
      <c r="Q28" s="196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</row>
    <row r="29" ht="15.0" customHeight="1">
      <c r="A29" s="193"/>
      <c r="B29" s="193"/>
      <c r="C29" s="192"/>
      <c r="D29" s="192"/>
      <c r="E29" s="192"/>
      <c r="F29" s="196"/>
      <c r="G29" s="192"/>
      <c r="H29" s="192"/>
      <c r="I29" s="196"/>
      <c r="J29" s="192"/>
      <c r="K29" s="192"/>
      <c r="L29" s="192"/>
      <c r="M29" s="196"/>
      <c r="N29" s="192"/>
      <c r="O29" s="192"/>
      <c r="P29" s="196"/>
      <c r="Q29" s="196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</row>
    <row r="30" ht="15.0" customHeight="1">
      <c r="A30" s="197"/>
      <c r="B30" s="193"/>
      <c r="C30" s="192"/>
      <c r="D30" s="192"/>
      <c r="E30" s="192"/>
      <c r="F30" s="196"/>
      <c r="G30" s="192"/>
      <c r="H30" s="192"/>
      <c r="I30" s="196"/>
      <c r="J30" s="192"/>
      <c r="K30" s="192"/>
      <c r="L30" s="192"/>
      <c r="M30" s="196"/>
      <c r="N30" s="192"/>
      <c r="O30" s="192"/>
      <c r="P30" s="196"/>
      <c r="Q30" s="196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</row>
    <row r="31" ht="15.0" customHeight="1">
      <c r="A31" s="193"/>
      <c r="B31" s="197"/>
      <c r="C31" s="192"/>
      <c r="D31" s="192"/>
      <c r="E31" s="192"/>
      <c r="F31" s="196"/>
      <c r="G31" s="192"/>
      <c r="H31" s="192"/>
      <c r="I31" s="196"/>
      <c r="J31" s="192"/>
      <c r="K31" s="192"/>
      <c r="L31" s="192"/>
      <c r="M31" s="196"/>
      <c r="N31" s="192"/>
      <c r="O31" s="192"/>
      <c r="P31" s="196"/>
      <c r="Q31" s="196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</row>
    <row r="32" ht="15.0" customHeight="1">
      <c r="A32" s="198"/>
      <c r="B32" s="193"/>
      <c r="C32" s="192"/>
      <c r="D32" s="192"/>
      <c r="E32" s="192"/>
      <c r="F32" s="196"/>
      <c r="G32" s="192"/>
      <c r="H32" s="192"/>
      <c r="I32" s="196"/>
      <c r="J32" s="192"/>
      <c r="K32" s="192"/>
      <c r="L32" s="192"/>
      <c r="M32" s="196"/>
      <c r="N32" s="192"/>
      <c r="O32" s="192"/>
      <c r="P32" s="196"/>
      <c r="Q32" s="196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</row>
    <row r="33" ht="15.0" customHeight="1">
      <c r="A33" s="20"/>
      <c r="B33" s="198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ht="15.0" customHeight="1">
      <c r="A34" s="20"/>
      <c r="B34" s="20"/>
      <c r="C34" s="191"/>
      <c r="D34" s="191"/>
      <c r="E34" s="191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ht="15.0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82"/>
      <c r="P35" s="182"/>
      <c r="Q35" s="18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ht="15.0" customHeight="1">
      <c r="A36" s="4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ht="15.0" customHeight="1">
      <c r="A37" s="20"/>
      <c r="B37" s="4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ht="15.0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ht="15.0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ht="15.0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ht="15.0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ht="15.0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ht="15.0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ht="15.0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ht="15.0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  <row r="46" ht="15.0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ht="15.0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ht="15.0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</row>
    <row r="62" ht="15.0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</row>
    <row r="63" ht="15.0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</row>
    <row r="64" ht="15.0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</row>
    <row r="65" ht="15.0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ht="15.0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</row>
    <row r="67" ht="15.0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</row>
    <row r="68" ht="15.0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</row>
    <row r="69" ht="15.0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</row>
    <row r="70" ht="15.0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</row>
    <row r="71" ht="15.0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</row>
    <row r="72" ht="15.0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ht="15.0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</row>
    <row r="74" ht="15.0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</row>
    <row r="75" ht="15.0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ht="15.0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ht="15.0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ht="15.0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ht="15.0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ht="15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ht="15.0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ht="15.0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ht="15.0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ht="15.0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</row>
    <row r="85" ht="15.0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</row>
    <row r="86" ht="15.0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ht="15.0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ht="15.0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</row>
    <row r="89" ht="15.0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</row>
    <row r="90" ht="15.0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</row>
    <row r="91" ht="15.0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</row>
    <row r="92" ht="15.0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ht="15.0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</row>
    <row r="94" ht="15.0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</row>
    <row r="95" ht="15.0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</row>
    <row r="96" ht="15.0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</row>
    <row r="97" ht="15.0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</row>
    <row r="98" ht="15.0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</row>
    <row r="99" ht="15.0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</row>
    <row r="100" ht="15.0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</row>
    <row r="101" ht="15.0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</row>
    <row r="102" ht="15.0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</row>
    <row r="103" ht="15.0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</row>
    <row r="104" ht="15.0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</row>
    <row r="105" ht="15.0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</row>
    <row r="106" ht="15.0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</row>
    <row r="107" ht="15.0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</row>
    <row r="108" ht="15.0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</row>
    <row r="109" ht="15.0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</row>
    <row r="110" ht="15.0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</row>
    <row r="111" ht="15.0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</row>
    <row r="116" ht="15.0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</row>
    <row r="117" ht="15.0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</row>
    <row r="118" ht="15.0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</row>
    <row r="119" ht="15.0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</row>
    <row r="120" ht="15.0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</row>
    <row r="121" ht="15.0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</row>
    <row r="122" ht="15.0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</row>
    <row r="123" ht="15.0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</row>
    <row r="124" ht="15.0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</row>
    <row r="125" ht="15.0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ht="15.0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ht="15.0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</row>
    <row r="128" ht="15.0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</row>
    <row r="129" ht="15.0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</row>
    <row r="130" ht="15.0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</row>
    <row r="131" ht="15.0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</row>
    <row r="132" ht="15.0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</row>
    <row r="133" ht="15.0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</row>
    <row r="134" ht="15.0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</row>
    <row r="135" ht="15.0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</row>
    <row r="136" ht="15.0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</row>
    <row r="137" ht="15.0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</row>
    <row r="138" ht="15.0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</row>
    <row r="139" ht="15.0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</row>
    <row r="140" ht="15.0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</row>
    <row r="141" ht="15.0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</row>
    <row r="142" ht="15.0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</row>
    <row r="143" ht="15.0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</row>
    <row r="144" ht="15.0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</row>
    <row r="145" ht="15.0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</row>
    <row r="146" ht="15.0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</row>
    <row r="147" ht="15.0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</row>
    <row r="148" ht="15.0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</row>
    <row r="149" ht="15.0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</row>
    <row r="150" ht="15.0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</row>
    <row r="151" ht="15.0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</row>
    <row r="152" ht="15.0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</row>
    <row r="153" ht="15.0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</row>
    <row r="154" ht="15.0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</row>
    <row r="155" ht="15.0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</row>
    <row r="156" ht="15.0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</row>
    <row r="157" ht="15.0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</row>
    <row r="158" ht="15.0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</row>
    <row r="159" ht="15.0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</row>
    <row r="160" ht="15.0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</row>
    <row r="161" ht="15.0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</row>
    <row r="162" ht="15.0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</row>
    <row r="163" ht="15.0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</row>
    <row r="164" ht="15.0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</row>
    <row r="165" ht="15.0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</row>
    <row r="166" ht="15.0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</row>
    <row r="167" ht="15.0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</row>
    <row r="168" ht="15.0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</row>
    <row r="169" ht="15.0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</row>
    <row r="170" ht="15.0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</row>
    <row r="171" ht="15.0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</row>
    <row r="172" ht="15.0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</row>
    <row r="173" ht="15.0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</row>
    <row r="174" ht="15.0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</row>
    <row r="175" ht="15.0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</row>
    <row r="176" ht="15.0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</row>
    <row r="177" ht="15.0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</row>
    <row r="178" ht="15.0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</row>
    <row r="179" ht="15.0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</row>
    <row r="180" ht="15.0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</row>
    <row r="181" ht="15.0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</row>
    <row r="182" ht="15.0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</row>
    <row r="183" ht="15.0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</row>
    <row r="184" ht="15.0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</row>
    <row r="185" ht="15.0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</row>
    <row r="186" ht="15.0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</row>
    <row r="187" ht="15.0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</row>
    <row r="188" ht="15.0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</row>
    <row r="189" ht="15.0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</row>
    <row r="190" ht="15.0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</row>
    <row r="191" ht="15.0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</row>
    <row r="192" ht="15.0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</row>
    <row r="193" ht="15.0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</row>
    <row r="194" ht="15.0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</row>
    <row r="195" ht="15.0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</row>
    <row r="196" ht="15.0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</row>
    <row r="197" ht="15.0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</row>
    <row r="198" ht="15.0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</row>
    <row r="199" ht="15.0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</row>
    <row r="200" ht="15.0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</row>
    <row r="201" ht="15.0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</row>
    <row r="202" ht="15.0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</row>
    <row r="203" ht="15.0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</row>
    <row r="204" ht="15.0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</row>
    <row r="205" ht="15.0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</row>
    <row r="206" ht="15.0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</row>
    <row r="207" ht="15.0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</row>
    <row r="208" ht="15.0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</row>
    <row r="209" ht="15.0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</row>
    <row r="210" ht="15.0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</row>
    <row r="211" ht="15.0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</row>
    <row r="212" ht="15.0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</row>
    <row r="213" ht="15.0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</row>
    <row r="214" ht="15.0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</row>
    <row r="215" ht="15.0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</row>
    <row r="216" ht="15.0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</row>
    <row r="217" ht="15.0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</row>
    <row r="218" ht="15.0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</row>
    <row r="219" ht="15.0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</row>
    <row r="220" ht="15.0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</row>
  </sheetData>
  <mergeCells count="12">
    <mergeCell ref="G9:H9"/>
    <mergeCell ref="J9:M9"/>
    <mergeCell ref="N9:O9"/>
    <mergeCell ref="P9:P10"/>
    <mergeCell ref="Q9:Q10"/>
    <mergeCell ref="A2:M2"/>
    <mergeCell ref="A3:M3"/>
    <mergeCell ref="A4:M4"/>
    <mergeCell ref="A9:A10"/>
    <mergeCell ref="B9:B10"/>
    <mergeCell ref="C9:F9"/>
    <mergeCell ref="I9:I10"/>
  </mergeCells>
  <dataValidations>
    <dataValidation type="decimal" allowBlank="1" showInputMessage="1" showErrorMessage="1" prompt=" - " sqref="C18:E19 G18:H19 J18:L19 N18:O19 C26:E32 G26:H32 J26:L32 N26:O32">
      <formula1>0.0</formula1>
      <formula2>9.99999999999999E15</formula2>
    </dataValidation>
  </dataValidations>
  <printOptions/>
  <pageMargins bottom="0.75" footer="0.0" header="0.0" left="0.7" right="0.7" top="0.75"/>
  <pageSetup orientation="landscape"/>
  <headerFooter>
    <oddFooter>&amp;RКИС-ННА, стр. &amp;P от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38"/>
    <col customWidth="1" min="2" max="2" width="14.5"/>
    <col customWidth="1" min="3" max="3" width="16.88"/>
    <col customWidth="1" min="4" max="6" width="14.63"/>
    <col customWidth="1" min="7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5" t="s">
        <v>449</v>
      </c>
      <c r="G1" s="20"/>
      <c r="H1" s="20"/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46</v>
      </c>
      <c r="E2" s="75"/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E3" s="75"/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CONCATENATE("към ",TEXT(EndDate,"dd.mm.yyyy")," г.")</f>
        <v>към 30.04.2023 г.</v>
      </c>
      <c r="E4" s="75"/>
      <c r="F4" s="7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20"/>
      <c r="D5" s="76" t="s">
        <v>59</v>
      </c>
      <c r="E5" s="201">
        <f>ReportedCompletionDate</f>
        <v>45053</v>
      </c>
      <c r="F5" s="16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20"/>
      <c r="D6" s="76" t="s">
        <v>28</v>
      </c>
      <c r="E6" s="80" t="str">
        <f>authorName</f>
        <v>Марияна Пенчева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2"/>
      <c r="D7" s="76" t="s">
        <v>60</v>
      </c>
      <c r="E7" s="81" t="str">
        <f>udManager</f>
        <v>Валентина Тончева и Теодора Якимова-Дренска</v>
      </c>
      <c r="F7" s="20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4" t="s">
        <v>450</v>
      </c>
      <c r="B8" s="204"/>
      <c r="C8" s="20"/>
      <c r="D8" s="20"/>
      <c r="E8" s="20"/>
      <c r="F8" s="82" t="s">
        <v>61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170" t="s">
        <v>451</v>
      </c>
      <c r="B9" s="170" t="s">
        <v>63</v>
      </c>
      <c r="C9" s="170" t="s">
        <v>452</v>
      </c>
      <c r="D9" s="185" t="s">
        <v>453</v>
      </c>
      <c r="E9" s="117"/>
      <c r="F9" s="11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0.75" customHeight="1">
      <c r="A10" s="119"/>
      <c r="B10" s="119"/>
      <c r="C10" s="119"/>
      <c r="D10" s="39" t="s">
        <v>454</v>
      </c>
      <c r="E10" s="39" t="s">
        <v>455</v>
      </c>
      <c r="F10" s="39" t="s">
        <v>456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172" t="s">
        <v>69</v>
      </c>
      <c r="B11" s="172" t="s">
        <v>70</v>
      </c>
      <c r="C11" s="205">
        <v>1.0</v>
      </c>
      <c r="D11" s="205">
        <v>2.0</v>
      </c>
      <c r="E11" s="205">
        <v>3.0</v>
      </c>
      <c r="F11" s="172">
        <v>4.0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206" t="s">
        <v>457</v>
      </c>
      <c r="B12" s="206"/>
      <c r="C12" s="207" t="s">
        <v>458</v>
      </c>
      <c r="D12" s="207" t="s">
        <v>458</v>
      </c>
      <c r="E12" s="207" t="s">
        <v>458</v>
      </c>
      <c r="F12" s="2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58" t="s">
        <v>459</v>
      </c>
      <c r="B13" s="58" t="s">
        <v>460</v>
      </c>
      <c r="C13" s="208">
        <f t="shared" ref="C13:C15" si="1">SUM(D13:F13)</f>
        <v>0</v>
      </c>
      <c r="D13" s="209"/>
      <c r="E13" s="209"/>
      <c r="F13" s="21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58" t="s">
        <v>461</v>
      </c>
      <c r="B14" s="58" t="s">
        <v>462</v>
      </c>
      <c r="C14" s="208">
        <f t="shared" si="1"/>
        <v>0</v>
      </c>
      <c r="D14" s="209"/>
      <c r="E14" s="209"/>
      <c r="F14" s="21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58" t="s">
        <v>463</v>
      </c>
      <c r="B15" s="58" t="s">
        <v>464</v>
      </c>
      <c r="C15" s="208">
        <f t="shared" si="1"/>
        <v>0</v>
      </c>
      <c r="D15" s="209"/>
      <c r="E15" s="209"/>
      <c r="F15" s="21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58" t="s">
        <v>465</v>
      </c>
      <c r="B16" s="58" t="s">
        <v>466</v>
      </c>
      <c r="C16" s="208">
        <f t="shared" ref="C16:F16" si="2">SUM(C17:C19)</f>
        <v>0</v>
      </c>
      <c r="D16" s="208">
        <f t="shared" si="2"/>
        <v>0</v>
      </c>
      <c r="E16" s="208">
        <f t="shared" si="2"/>
        <v>0</v>
      </c>
      <c r="F16" s="208">
        <f t="shared" si="2"/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58" t="s">
        <v>467</v>
      </c>
      <c r="B17" s="58" t="s">
        <v>468</v>
      </c>
      <c r="C17" s="208">
        <f t="shared" ref="C17:C19" si="3">SUM(D17:F17)</f>
        <v>0</v>
      </c>
      <c r="D17" s="209"/>
      <c r="E17" s="209"/>
      <c r="F17" s="21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58" t="s">
        <v>469</v>
      </c>
      <c r="B18" s="58" t="s">
        <v>470</v>
      </c>
      <c r="C18" s="208">
        <f t="shared" si="3"/>
        <v>0</v>
      </c>
      <c r="D18" s="209"/>
      <c r="E18" s="209"/>
      <c r="F18" s="21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58" t="s">
        <v>140</v>
      </c>
      <c r="B19" s="58" t="s">
        <v>471</v>
      </c>
      <c r="C19" s="208">
        <f t="shared" si="3"/>
        <v>0</v>
      </c>
      <c r="D19" s="209"/>
      <c r="E19" s="209"/>
      <c r="F19" s="21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58" t="s">
        <v>472</v>
      </c>
      <c r="B20" s="58" t="s">
        <v>473</v>
      </c>
      <c r="C20" s="208">
        <f t="shared" ref="C20:F20" si="4">SUM(C21:C23)</f>
        <v>0</v>
      </c>
      <c r="D20" s="208">
        <f t="shared" si="4"/>
        <v>0</v>
      </c>
      <c r="E20" s="208">
        <f t="shared" si="4"/>
        <v>0</v>
      </c>
      <c r="F20" s="208">
        <f t="shared" si="4"/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58" t="s">
        <v>474</v>
      </c>
      <c r="B21" s="58" t="s">
        <v>475</v>
      </c>
      <c r="C21" s="208">
        <f t="shared" ref="C21:C24" si="5">SUM(D21:F21)</f>
        <v>0</v>
      </c>
      <c r="D21" s="209"/>
      <c r="E21" s="209"/>
      <c r="F21" s="21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58" t="s">
        <v>476</v>
      </c>
      <c r="B22" s="58" t="s">
        <v>477</v>
      </c>
      <c r="C22" s="208">
        <f t="shared" si="5"/>
        <v>0</v>
      </c>
      <c r="D22" s="209"/>
      <c r="E22" s="209"/>
      <c r="F22" s="21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58" t="s">
        <v>140</v>
      </c>
      <c r="B23" s="58" t="s">
        <v>478</v>
      </c>
      <c r="C23" s="208">
        <f t="shared" si="5"/>
        <v>0</v>
      </c>
      <c r="D23" s="209"/>
      <c r="E23" s="209"/>
      <c r="F23" s="21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58" t="s">
        <v>479</v>
      </c>
      <c r="B24" s="58" t="s">
        <v>480</v>
      </c>
      <c r="C24" s="208">
        <f t="shared" si="5"/>
        <v>0</v>
      </c>
      <c r="D24" s="209"/>
      <c r="E24" s="209"/>
      <c r="F24" s="21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6" t="s">
        <v>481</v>
      </c>
      <c r="B25" s="58" t="s">
        <v>482</v>
      </c>
      <c r="C25" s="208">
        <f t="shared" ref="C25:F25" si="6">C13+C14+C15+C16+C20+C24</f>
        <v>0</v>
      </c>
      <c r="D25" s="208">
        <f t="shared" si="6"/>
        <v>0</v>
      </c>
      <c r="E25" s="208">
        <f t="shared" si="6"/>
        <v>0</v>
      </c>
      <c r="F25" s="208">
        <f t="shared" si="6"/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11" t="s">
        <v>458</v>
      </c>
      <c r="D26" s="211" t="s">
        <v>458</v>
      </c>
      <c r="E26" s="211" t="s">
        <v>458</v>
      </c>
      <c r="F26" s="212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4" t="s">
        <v>483</v>
      </c>
      <c r="B27" s="204"/>
      <c r="C27" s="212"/>
      <c r="D27" s="212"/>
      <c r="E27" s="212"/>
      <c r="F27" s="212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170" t="s">
        <v>451</v>
      </c>
      <c r="B28" s="170" t="s">
        <v>63</v>
      </c>
      <c r="C28" s="213" t="s">
        <v>484</v>
      </c>
      <c r="D28" s="214" t="s">
        <v>485</v>
      </c>
      <c r="E28" s="117"/>
      <c r="F28" s="118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30.75" customHeight="1">
      <c r="A29" s="119"/>
      <c r="B29" s="119"/>
      <c r="C29" s="119"/>
      <c r="D29" s="215" t="s">
        <v>454</v>
      </c>
      <c r="E29" s="215" t="s">
        <v>486</v>
      </c>
      <c r="F29" s="215" t="s">
        <v>487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83" t="s">
        <v>69</v>
      </c>
      <c r="B30" s="83" t="s">
        <v>70</v>
      </c>
      <c r="C30" s="216">
        <v>1.0</v>
      </c>
      <c r="D30" s="216">
        <v>2.0</v>
      </c>
      <c r="E30" s="216">
        <v>3.0</v>
      </c>
      <c r="F30" s="216">
        <v>4.0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17" t="s">
        <v>488</v>
      </c>
      <c r="B31" s="206"/>
      <c r="C31" s="212"/>
      <c r="D31" s="218" t="s">
        <v>458</v>
      </c>
      <c r="E31" s="218" t="s">
        <v>458</v>
      </c>
      <c r="F31" s="218" t="s">
        <v>458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7" t="s">
        <v>489</v>
      </c>
      <c r="B32" s="58" t="s">
        <v>490</v>
      </c>
      <c r="C32" s="208">
        <f>SUM(D32:F32)</f>
        <v>0</v>
      </c>
      <c r="D32" s="209"/>
      <c r="E32" s="209"/>
      <c r="F32" s="21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7" t="s">
        <v>491</v>
      </c>
      <c r="B33" s="58" t="s">
        <v>492</v>
      </c>
      <c r="C33" s="208">
        <f t="shared" ref="C33:F33" si="7">SUM(C34:C36)</f>
        <v>0</v>
      </c>
      <c r="D33" s="208">
        <f t="shared" si="7"/>
        <v>0</v>
      </c>
      <c r="E33" s="208">
        <f t="shared" si="7"/>
        <v>0</v>
      </c>
      <c r="F33" s="208">
        <f t="shared" si="7"/>
        <v>0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7" t="s">
        <v>493</v>
      </c>
      <c r="B34" s="58" t="s">
        <v>494</v>
      </c>
      <c r="C34" s="208">
        <f t="shared" ref="C34:C45" si="8">SUM(D34:F34)</f>
        <v>0</v>
      </c>
      <c r="D34" s="209"/>
      <c r="E34" s="209"/>
      <c r="F34" s="21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7" t="s">
        <v>495</v>
      </c>
      <c r="B35" s="58" t="s">
        <v>496</v>
      </c>
      <c r="C35" s="208">
        <f t="shared" si="8"/>
        <v>0</v>
      </c>
      <c r="D35" s="209"/>
      <c r="E35" s="209"/>
      <c r="F35" s="21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7" t="s">
        <v>497</v>
      </c>
      <c r="B36" s="58" t="s">
        <v>498</v>
      </c>
      <c r="C36" s="208">
        <f t="shared" si="8"/>
        <v>0</v>
      </c>
      <c r="D36" s="209"/>
      <c r="E36" s="209"/>
      <c r="F36" s="21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7" t="s">
        <v>146</v>
      </c>
      <c r="B37" s="58" t="s">
        <v>499</v>
      </c>
      <c r="C37" s="208">
        <f t="shared" si="8"/>
        <v>0</v>
      </c>
      <c r="D37" s="209"/>
      <c r="E37" s="209"/>
      <c r="F37" s="21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7" t="s">
        <v>150</v>
      </c>
      <c r="B38" s="58" t="s">
        <v>500</v>
      </c>
      <c r="C38" s="208">
        <f t="shared" si="8"/>
        <v>0</v>
      </c>
      <c r="D38" s="209"/>
      <c r="E38" s="209"/>
      <c r="F38" s="21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7" t="s">
        <v>154</v>
      </c>
      <c r="B39" s="58" t="s">
        <v>501</v>
      </c>
      <c r="C39" s="208">
        <f t="shared" si="8"/>
        <v>0</v>
      </c>
      <c r="D39" s="209"/>
      <c r="E39" s="209"/>
      <c r="F39" s="21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7" t="s">
        <v>158</v>
      </c>
      <c r="B40" s="58" t="s">
        <v>502</v>
      </c>
      <c r="C40" s="208">
        <f t="shared" si="8"/>
        <v>0</v>
      </c>
      <c r="D40" s="209"/>
      <c r="E40" s="209"/>
      <c r="F40" s="21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7" t="s">
        <v>503</v>
      </c>
      <c r="B41" s="58" t="s">
        <v>504</v>
      </c>
      <c r="C41" s="208">
        <f t="shared" si="8"/>
        <v>0</v>
      </c>
      <c r="D41" s="209"/>
      <c r="E41" s="209"/>
      <c r="F41" s="21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30.75" customHeight="1">
      <c r="A42" s="207" t="s">
        <v>505</v>
      </c>
      <c r="B42" s="58" t="s">
        <v>506</v>
      </c>
      <c r="C42" s="208">
        <f t="shared" si="8"/>
        <v>0</v>
      </c>
      <c r="D42" s="209"/>
      <c r="E42" s="209"/>
      <c r="F42" s="21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207" t="s">
        <v>169</v>
      </c>
      <c r="B43" s="58" t="s">
        <v>507</v>
      </c>
      <c r="C43" s="208">
        <f t="shared" si="8"/>
        <v>0</v>
      </c>
      <c r="D43" s="209"/>
      <c r="E43" s="209"/>
      <c r="F43" s="21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30.75" customHeight="1">
      <c r="A44" s="207" t="s">
        <v>508</v>
      </c>
      <c r="B44" s="58" t="s">
        <v>509</v>
      </c>
      <c r="C44" s="208">
        <f t="shared" si="8"/>
        <v>0</v>
      </c>
      <c r="D44" s="209"/>
      <c r="E44" s="209"/>
      <c r="F44" s="21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30.75" customHeight="1">
      <c r="A45" s="207" t="s">
        <v>510</v>
      </c>
      <c r="B45" s="58" t="s">
        <v>511</v>
      </c>
      <c r="C45" s="208">
        <f t="shared" si="8"/>
        <v>0</v>
      </c>
      <c r="D45" s="209"/>
      <c r="E45" s="209"/>
      <c r="F45" s="210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15.0" customHeight="1">
      <c r="A46" s="217" t="s">
        <v>512</v>
      </c>
      <c r="B46" s="58" t="s">
        <v>513</v>
      </c>
      <c r="C46" s="208">
        <f t="shared" ref="C46:F46" si="9">SUM(C32+C33+C37+C38+C39+C40+C41+C42+C43+C44)</f>
        <v>0</v>
      </c>
      <c r="D46" s="208">
        <f t="shared" si="9"/>
        <v>0</v>
      </c>
      <c r="E46" s="208">
        <f t="shared" si="9"/>
        <v>0</v>
      </c>
      <c r="F46" s="208">
        <f t="shared" si="9"/>
        <v>0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15.0" customHeight="1">
      <c r="A47" s="20"/>
      <c r="B47" s="20"/>
      <c r="C47" s="202"/>
      <c r="D47" s="202"/>
      <c r="E47" s="202"/>
      <c r="F47" s="202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79"/>
      <c r="D48" s="79"/>
      <c r="E48" s="219"/>
      <c r="F48" s="2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20" t="s">
        <v>514</v>
      </c>
      <c r="G49" s="22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2"/>
      <c r="D50" s="202"/>
      <c r="E50" s="202"/>
      <c r="F50" s="20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2" t="s">
        <v>458</v>
      </c>
      <c r="D51" s="202" t="s">
        <v>458</v>
      </c>
      <c r="E51" s="202" t="s">
        <v>458</v>
      </c>
      <c r="F51" s="202" t="s">
        <v>458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2" t="s">
        <v>458</v>
      </c>
      <c r="D52" s="202" t="s">
        <v>458</v>
      </c>
      <c r="E52" s="202" t="s">
        <v>458</v>
      </c>
      <c r="F52" s="202" t="s">
        <v>458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49"/>
      <c r="D53" s="202" t="s">
        <v>458</v>
      </c>
      <c r="E53" s="202" t="s">
        <v>458</v>
      </c>
      <c r="F53" s="202" t="s">
        <v>458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22"/>
      <c r="B56" s="222"/>
      <c r="C56" s="202"/>
      <c r="D56" s="202"/>
      <c r="E56" s="202"/>
      <c r="F56" s="202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22"/>
      <c r="B57" s="222"/>
      <c r="C57" s="202"/>
      <c r="D57" s="202"/>
      <c r="E57" s="202"/>
      <c r="F57" s="202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22"/>
      <c r="B58" s="222"/>
      <c r="C58" s="202"/>
      <c r="D58" s="202"/>
      <c r="E58" s="202"/>
      <c r="F58" s="202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22"/>
      <c r="B59" s="222"/>
      <c r="C59" s="202"/>
      <c r="D59" s="202"/>
      <c r="E59" s="202"/>
      <c r="F59" s="202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22"/>
      <c r="B60" s="222"/>
      <c r="C60" s="202"/>
      <c r="D60" s="202"/>
      <c r="E60" s="202"/>
      <c r="F60" s="202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22"/>
      <c r="B61" s="222"/>
      <c r="C61" s="202"/>
      <c r="D61" s="202"/>
      <c r="E61" s="202"/>
      <c r="F61" s="202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15.0" customHeight="1">
      <c r="A62" s="222"/>
      <c r="B62" s="222"/>
      <c r="C62" s="202"/>
      <c r="D62" s="202"/>
      <c r="E62" s="202"/>
      <c r="F62" s="202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2"/>
      <c r="B63" s="202"/>
      <c r="C63" s="202"/>
      <c r="D63" s="202"/>
      <c r="E63" s="202"/>
      <c r="F63" s="202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22"/>
      <c r="B64" s="222"/>
      <c r="C64" s="202"/>
      <c r="D64" s="202"/>
      <c r="E64" s="202"/>
      <c r="F64" s="202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2"/>
      <c r="B65" s="202"/>
      <c r="C65" s="202"/>
      <c r="D65" s="202"/>
      <c r="E65" s="202"/>
      <c r="F65" s="202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4"/>
      <c r="B66" s="204"/>
      <c r="C66" s="49"/>
      <c r="D66" s="202"/>
      <c r="E66" s="202"/>
      <c r="F66" s="202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79"/>
      <c r="E67" s="79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26.25" customHeight="1">
      <c r="A68" s="2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3.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2"/>
      <c r="B70" s="202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2"/>
      <c r="B71" s="202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2"/>
      <c r="B72" s="20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3.5" customHeight="1">
      <c r="A73" s="223"/>
      <c r="B73" s="223"/>
      <c r="C73" s="223"/>
      <c r="D73" s="224"/>
      <c r="E73" s="224"/>
      <c r="F73" s="225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5.25" customHeight="1">
      <c r="A74" s="226"/>
      <c r="B74" s="226"/>
      <c r="C74" s="226"/>
      <c r="D74" s="226"/>
      <c r="E74" s="226"/>
      <c r="F74" s="2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0" customHeight="1">
      <c r="A75" s="225"/>
      <c r="B75" s="225"/>
      <c r="C75" s="225"/>
      <c r="D75" s="225"/>
      <c r="E75" s="225"/>
      <c r="F75" s="225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15.0" customHeight="1">
      <c r="A76" s="222"/>
      <c r="B76" s="222"/>
      <c r="C76" s="222"/>
      <c r="D76" s="222"/>
      <c r="E76" s="222"/>
      <c r="F76" s="222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22"/>
      <c r="B77" s="222"/>
      <c r="C77" s="222"/>
      <c r="D77" s="222"/>
      <c r="E77" s="222"/>
      <c r="F77" s="222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22"/>
      <c r="B78" s="222"/>
      <c r="C78" s="222"/>
      <c r="D78" s="222"/>
      <c r="E78" s="222"/>
      <c r="F78" s="22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23"/>
      <c r="B79" s="223"/>
      <c r="C79" s="222"/>
      <c r="D79" s="222"/>
      <c r="E79" s="222"/>
      <c r="F79" s="22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27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5">
    <mergeCell ref="A28:A29"/>
    <mergeCell ref="B28:B29"/>
    <mergeCell ref="C28:C29"/>
    <mergeCell ref="D28:F28"/>
    <mergeCell ref="A49:F49"/>
    <mergeCell ref="C67:D67"/>
    <mergeCell ref="E67:F67"/>
    <mergeCell ref="A68:F68"/>
    <mergeCell ref="A2:D2"/>
    <mergeCell ref="A3:D3"/>
    <mergeCell ref="A4:D4"/>
    <mergeCell ref="A9:A10"/>
    <mergeCell ref="B9:B10"/>
    <mergeCell ref="C9:C10"/>
    <mergeCell ref="D9:F9"/>
  </mergeCells>
  <printOptions/>
  <pageMargins bottom="0.75" footer="0.0" header="0.0" left="0.7" right="0.7" top="0.75"/>
  <pageSetup orientation="landscape"/>
  <headerFooter>
    <oddFooter>&amp;RКИС-ВЗ, стр. &amp;P от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2.63" defaultRowHeight="15.0"/>
  <cols>
    <col customWidth="1" hidden="1" min="1" max="3" width="19.63"/>
    <col customWidth="1" min="4" max="4" width="5.63"/>
    <col customWidth="1" min="5" max="5" width="46.63"/>
    <col customWidth="1" min="6" max="6" width="20.63"/>
    <col customWidth="1" min="7" max="7" width="9.13"/>
    <col customWidth="1" min="8" max="8" width="5.88"/>
    <col customWidth="1" min="9" max="9" width="12.63"/>
    <col customWidth="1" min="10" max="10" width="19.5"/>
    <col customWidth="1" min="11" max="11" width="10.63"/>
    <col customWidth="1" min="12" max="12" width="7.63"/>
    <col customWidth="1" min="13" max="13" width="10.13"/>
    <col customWidth="1" min="14" max="14" width="12.5"/>
    <col customWidth="1" min="15" max="15" width="8.13"/>
    <col customWidth="1" min="16" max="16" width="12.5"/>
    <col customWidth="1" min="17" max="17" width="12.0"/>
    <col customWidth="1" min="18" max="18" width="10.0"/>
    <col customWidth="1" min="19" max="19" width="12.63"/>
    <col customWidth="1" min="20" max="20" width="15.13"/>
    <col customWidth="1" min="21" max="21" width="13.63"/>
    <col customWidth="1" min="22" max="22" width="18.88"/>
    <col customWidth="1" min="23" max="23" width="14.88"/>
    <col customWidth="1" min="24" max="24" width="14.63"/>
    <col customWidth="1" min="25" max="27" width="9.13"/>
  </cols>
  <sheetData>
    <row r="1" ht="15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5" t="s">
        <v>515</v>
      </c>
      <c r="Y1" s="20"/>
      <c r="Z1" s="20"/>
      <c r="AA1" s="25"/>
    </row>
    <row r="2" ht="15.0" customHeight="1">
      <c r="A2" s="168"/>
      <c r="B2" s="168"/>
      <c r="C2" s="168"/>
      <c r="D2" s="26" t="s">
        <v>48</v>
      </c>
      <c r="V2" s="166"/>
      <c r="W2" s="166"/>
      <c r="X2" s="166"/>
      <c r="Y2" s="26"/>
      <c r="Z2" s="181"/>
      <c r="AA2" s="181"/>
    </row>
    <row r="3" ht="15.0" customHeight="1">
      <c r="A3" s="168"/>
      <c r="B3" s="168"/>
      <c r="C3" s="168"/>
      <c r="D3" s="26" t="str">
        <f>CONCATENATE("на ",UPPER(dfName))</f>
        <v>на ДОГОВОРЕН ФОНД ЮГ МАРКЕТ ОПТИМУМ</v>
      </c>
      <c r="V3" s="166"/>
      <c r="W3" s="166"/>
      <c r="X3" s="166"/>
      <c r="Y3" s="166"/>
      <c r="Z3" s="168"/>
      <c r="AA3" s="168"/>
    </row>
    <row r="4" ht="15.75" customHeight="1">
      <c r="A4" s="168"/>
      <c r="B4" s="168"/>
      <c r="C4" s="168"/>
      <c r="D4" s="26" t="str">
        <f>CONCATENATE("към ",TEXT(EndDate,"dd.mm.yyyy")," г.")</f>
        <v>към 30.04.2023 г.</v>
      </c>
      <c r="V4" s="76" t="s">
        <v>59</v>
      </c>
      <c r="W4" s="167">
        <f>ReportedCompletionDate</f>
        <v>45053</v>
      </c>
      <c r="X4" s="166"/>
      <c r="Y4" s="26"/>
      <c r="Z4" s="181"/>
      <c r="AA4" s="181"/>
    </row>
    <row r="5" ht="15.0" customHeight="1">
      <c r="A5" s="20"/>
      <c r="B5" s="20"/>
      <c r="C5" s="20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76" t="s">
        <v>28</v>
      </c>
      <c r="W5" s="80" t="str">
        <f>authorName</f>
        <v>Марияна Пенчева</v>
      </c>
      <c r="X5" s="166"/>
      <c r="Y5" s="20"/>
      <c r="Z5" s="20"/>
      <c r="AA5" s="181"/>
    </row>
    <row r="6" ht="15.0" customHeight="1">
      <c r="A6" s="20"/>
      <c r="B6" s="20"/>
      <c r="C6" s="20"/>
      <c r="D6" s="227"/>
      <c r="E6" s="49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168"/>
      <c r="U6" s="26"/>
      <c r="V6" s="76" t="s">
        <v>60</v>
      </c>
      <c r="W6" s="81" t="str">
        <f>udManager</f>
        <v>Валентина Тончева и Теодора Якимова-Дренска</v>
      </c>
      <c r="X6" s="227"/>
      <c r="Y6" s="227"/>
      <c r="Z6" s="169"/>
      <c r="AA6" s="169"/>
    </row>
    <row r="7" ht="15.0" customHeight="1">
      <c r="A7" s="20"/>
      <c r="B7" s="20"/>
      <c r="C7" s="20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168"/>
      <c r="U7" s="26"/>
      <c r="V7" s="26"/>
      <c r="W7" s="227"/>
      <c r="X7" s="227"/>
      <c r="Y7" s="227"/>
      <c r="Z7" s="181"/>
      <c r="AA7" s="20"/>
    </row>
    <row r="8" ht="30.0" customHeight="1">
      <c r="A8" s="20"/>
      <c r="B8" s="20"/>
      <c r="C8" s="20"/>
      <c r="D8" s="228" t="s">
        <v>378</v>
      </c>
      <c r="E8" s="229" t="s">
        <v>516</v>
      </c>
      <c r="F8" s="117"/>
      <c r="G8" s="117"/>
      <c r="H8" s="117"/>
      <c r="I8" s="117"/>
      <c r="J8" s="117"/>
      <c r="K8" s="117"/>
      <c r="L8" s="117"/>
      <c r="M8" s="118"/>
      <c r="N8" s="230" t="s">
        <v>517</v>
      </c>
      <c r="O8" s="230" t="s">
        <v>518</v>
      </c>
      <c r="P8" s="229" t="s">
        <v>519</v>
      </c>
      <c r="Q8" s="117"/>
      <c r="R8" s="117"/>
      <c r="S8" s="117"/>
      <c r="T8" s="117"/>
      <c r="U8" s="118"/>
      <c r="V8" s="230" t="s">
        <v>520</v>
      </c>
      <c r="W8" s="230" t="s">
        <v>521</v>
      </c>
      <c r="X8" s="230" t="s">
        <v>522</v>
      </c>
      <c r="Y8" s="20"/>
      <c r="Z8" s="20"/>
      <c r="AA8" s="20"/>
    </row>
    <row r="9" ht="104.25" customHeight="1">
      <c r="A9" s="20"/>
      <c r="B9" s="20"/>
      <c r="C9" s="20"/>
      <c r="D9" s="119"/>
      <c r="E9" s="83" t="s">
        <v>523</v>
      </c>
      <c r="F9" s="231" t="s">
        <v>524</v>
      </c>
      <c r="G9" s="232" t="s">
        <v>525</v>
      </c>
      <c r="H9" s="233" t="s">
        <v>526</v>
      </c>
      <c r="I9" s="83" t="s">
        <v>527</v>
      </c>
      <c r="J9" s="83" t="s">
        <v>528</v>
      </c>
      <c r="K9" s="232" t="s">
        <v>529</v>
      </c>
      <c r="L9" s="232" t="s">
        <v>530</v>
      </c>
      <c r="M9" s="232" t="s">
        <v>531</v>
      </c>
      <c r="N9" s="119"/>
      <c r="O9" s="119"/>
      <c r="P9" s="83" t="s">
        <v>532</v>
      </c>
      <c r="Q9" s="83" t="s">
        <v>533</v>
      </c>
      <c r="R9" s="83" t="s">
        <v>534</v>
      </c>
      <c r="S9" s="83" t="s">
        <v>535</v>
      </c>
      <c r="T9" s="83" t="s">
        <v>536</v>
      </c>
      <c r="U9" s="83" t="s">
        <v>537</v>
      </c>
      <c r="V9" s="119"/>
      <c r="W9" s="119"/>
      <c r="X9" s="119"/>
      <c r="Y9" s="20"/>
      <c r="Z9" s="20"/>
      <c r="AA9" s="20"/>
    </row>
    <row r="10" ht="15.0" customHeight="1">
      <c r="A10" s="79" t="s">
        <v>538</v>
      </c>
      <c r="B10" s="79" t="s">
        <v>539</v>
      </c>
      <c r="C10" s="79" t="s">
        <v>540</v>
      </c>
      <c r="D10" s="231">
        <v>1.0</v>
      </c>
      <c r="E10" s="231">
        <v>2.0</v>
      </c>
      <c r="F10" s="231">
        <v>3.0</v>
      </c>
      <c r="G10" s="231">
        <v>4.0</v>
      </c>
      <c r="H10" s="231">
        <v>5.0</v>
      </c>
      <c r="I10" s="231">
        <v>6.0</v>
      </c>
      <c r="J10" s="231">
        <v>7.0</v>
      </c>
      <c r="K10" s="231">
        <v>8.0</v>
      </c>
      <c r="L10" s="231">
        <v>9.0</v>
      </c>
      <c r="M10" s="231">
        <v>10.0</v>
      </c>
      <c r="N10" s="231">
        <v>11.0</v>
      </c>
      <c r="O10" s="231">
        <v>12.0</v>
      </c>
      <c r="P10" s="231">
        <v>13.0</v>
      </c>
      <c r="Q10" s="231">
        <v>14.0</v>
      </c>
      <c r="R10" s="231">
        <v>15.0</v>
      </c>
      <c r="S10" s="231">
        <v>16.0</v>
      </c>
      <c r="T10" s="231">
        <v>17.0</v>
      </c>
      <c r="U10" s="231">
        <v>18.0</v>
      </c>
      <c r="V10" s="231">
        <v>19.0</v>
      </c>
      <c r="W10" s="231">
        <v>20.0</v>
      </c>
      <c r="X10" s="231">
        <v>21.0</v>
      </c>
      <c r="Y10" s="20"/>
      <c r="Z10" s="20"/>
      <c r="AA10" s="20"/>
    </row>
    <row r="11" ht="15.0" customHeight="1">
      <c r="A11" s="79"/>
      <c r="B11" s="79"/>
      <c r="C11" s="79"/>
      <c r="D11" s="234"/>
      <c r="E11" s="234" t="s">
        <v>541</v>
      </c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0"/>
      <c r="Z11" s="20"/>
      <c r="AA11" s="20"/>
    </row>
    <row r="12" ht="15.0" customHeight="1">
      <c r="A12" s="20" t="str">
        <f>IF(ISBLANK(E12),"",dfName)</f>
        <v/>
      </c>
      <c r="B12" s="20" t="str">
        <f>IF(ISBLANK(E12),"",dfRG)</f>
        <v/>
      </c>
      <c r="C12" s="20" t="str">
        <f>IF(ISBLANK(E12),"",EndDate)</f>
        <v/>
      </c>
      <c r="D12" s="235">
        <v>1.0</v>
      </c>
      <c r="E12" s="236"/>
      <c r="F12" s="236"/>
      <c r="G12" s="237"/>
      <c r="H12" s="237"/>
      <c r="I12" s="236"/>
      <c r="J12" s="238"/>
      <c r="K12" s="239"/>
      <c r="L12" s="239"/>
      <c r="M12" s="239"/>
      <c r="N12" s="240"/>
      <c r="O12" s="241"/>
      <c r="P12" s="242"/>
      <c r="Q12" s="242"/>
      <c r="R12" s="242"/>
      <c r="S12" s="243"/>
      <c r="T12" s="240"/>
      <c r="U12" s="240"/>
      <c r="V12" s="244"/>
      <c r="W12" s="241"/>
      <c r="X12" s="241"/>
      <c r="Y12" s="20"/>
      <c r="Z12" s="20"/>
      <c r="AA12" s="20"/>
    </row>
    <row r="13" ht="15.0" customHeight="1">
      <c r="A13" s="20" t="str">
        <f>IF(ISBLANK(E13),"",dfName)</f>
        <v/>
      </c>
      <c r="B13" s="20" t="str">
        <f>IF(ISBLANK(E13),"",dfRG)</f>
        <v/>
      </c>
      <c r="C13" s="20" t="str">
        <f>IF(ISBLANK(E13),"",EndDate)</f>
        <v/>
      </c>
      <c r="D13" s="245">
        <v>2.0</v>
      </c>
      <c r="E13" s="238"/>
      <c r="F13" s="238"/>
      <c r="G13" s="246"/>
      <c r="H13" s="246"/>
      <c r="I13" s="238"/>
      <c r="J13" s="238"/>
      <c r="K13" s="246"/>
      <c r="L13" s="247"/>
      <c r="M13" s="247"/>
      <c r="N13" s="248"/>
      <c r="O13" s="249"/>
      <c r="P13" s="250"/>
      <c r="Q13" s="250"/>
      <c r="R13" s="250"/>
      <c r="S13" s="243"/>
      <c r="T13" s="248"/>
      <c r="U13" s="248"/>
      <c r="V13" s="244"/>
      <c r="W13" s="249"/>
      <c r="X13" s="249"/>
      <c r="Y13" s="20"/>
      <c r="Z13" s="20"/>
      <c r="AA13" s="20"/>
    </row>
    <row r="14" ht="15.0" customHeight="1">
      <c r="A14" s="20" t="str">
        <f>IF(ISBLANK(E14),"",dfName)</f>
        <v/>
      </c>
      <c r="B14" s="20" t="str">
        <f>IF(ISBLANK(E14),"",dfRG)</f>
        <v/>
      </c>
      <c r="C14" s="20" t="str">
        <f>IF(ISBLANK(E14),"",EndDate)</f>
        <v/>
      </c>
      <c r="D14" s="245">
        <v>3.0</v>
      </c>
      <c r="E14" s="236"/>
      <c r="F14" s="236"/>
      <c r="G14" s="237"/>
      <c r="H14" s="237"/>
      <c r="I14" s="236"/>
      <c r="J14" s="238"/>
      <c r="K14" s="246"/>
      <c r="L14" s="239"/>
      <c r="M14" s="239"/>
      <c r="N14" s="240"/>
      <c r="O14" s="241"/>
      <c r="P14" s="242"/>
      <c r="Q14" s="242"/>
      <c r="R14" s="242"/>
      <c r="S14" s="243"/>
      <c r="T14" s="240"/>
      <c r="U14" s="240"/>
      <c r="V14" s="244"/>
      <c r="W14" s="241"/>
      <c r="X14" s="241"/>
      <c r="Y14" s="20"/>
      <c r="Z14" s="20"/>
      <c r="AA14" s="20"/>
    </row>
    <row r="15" ht="15.0" customHeight="1">
      <c r="A15" s="20" t="str">
        <f>IF(ISBLANK(E15),"",dfName)</f>
        <v/>
      </c>
      <c r="B15" s="20" t="str">
        <f>IF(ISBLANK(E15),"",dfRG)</f>
        <v/>
      </c>
      <c r="C15" s="20" t="str">
        <f>IF(ISBLANK(E15),"",EndDate)</f>
        <v/>
      </c>
      <c r="D15" s="245">
        <v>4.0</v>
      </c>
      <c r="E15" s="238"/>
      <c r="F15" s="238"/>
      <c r="G15" s="246"/>
      <c r="H15" s="246"/>
      <c r="I15" s="238"/>
      <c r="J15" s="238"/>
      <c r="K15" s="246"/>
      <c r="L15" s="247"/>
      <c r="M15" s="247"/>
      <c r="N15" s="248"/>
      <c r="O15" s="249"/>
      <c r="P15" s="250"/>
      <c r="Q15" s="250"/>
      <c r="R15" s="250"/>
      <c r="S15" s="243"/>
      <c r="T15" s="248"/>
      <c r="U15" s="248"/>
      <c r="V15" s="244"/>
      <c r="W15" s="249"/>
      <c r="X15" s="249"/>
      <c r="Y15" s="20"/>
      <c r="Z15" s="20"/>
      <c r="AA15" s="20"/>
    </row>
    <row r="16" ht="15.0" customHeight="1">
      <c r="A16" s="20" t="str">
        <f>IF(ISBLANK(E16),"",dfName)</f>
        <v/>
      </c>
      <c r="B16" s="20" t="str">
        <f>IF(ISBLANK(E16),"",dfRG)</f>
        <v/>
      </c>
      <c r="C16" s="20" t="str">
        <f>IF(ISBLANK(E16),"",EndDate)</f>
        <v/>
      </c>
      <c r="D16" s="245">
        <v>5.0</v>
      </c>
      <c r="E16" s="236"/>
      <c r="F16" s="236"/>
      <c r="G16" s="237"/>
      <c r="H16" s="237"/>
      <c r="I16" s="236"/>
      <c r="J16" s="238"/>
      <c r="K16" s="246"/>
      <c r="L16" s="239"/>
      <c r="M16" s="239"/>
      <c r="N16" s="240"/>
      <c r="O16" s="241"/>
      <c r="P16" s="242"/>
      <c r="Q16" s="242"/>
      <c r="R16" s="242"/>
      <c r="S16" s="243"/>
      <c r="T16" s="240"/>
      <c r="U16" s="240"/>
      <c r="V16" s="244"/>
      <c r="W16" s="241"/>
      <c r="X16" s="241"/>
      <c r="Y16" s="20"/>
      <c r="Z16" s="20"/>
      <c r="AA16" s="20"/>
    </row>
    <row r="17" ht="15.0" customHeight="1">
      <c r="A17" s="20" t="str">
        <f>IF(ISBLANK(E17),"",dfName)</f>
        <v/>
      </c>
      <c r="B17" s="20" t="str">
        <f>IF(ISBLANK(E17),"",dfRG)</f>
        <v/>
      </c>
      <c r="C17" s="20" t="str">
        <f>IF(ISBLANK(E17),"",EndDate)</f>
        <v/>
      </c>
      <c r="D17" s="245">
        <v>6.0</v>
      </c>
      <c r="E17" s="238"/>
      <c r="F17" s="238"/>
      <c r="G17" s="246"/>
      <c r="H17" s="246"/>
      <c r="I17" s="238"/>
      <c r="J17" s="238"/>
      <c r="K17" s="246"/>
      <c r="L17" s="247"/>
      <c r="M17" s="247"/>
      <c r="N17" s="248"/>
      <c r="O17" s="249"/>
      <c r="P17" s="250"/>
      <c r="Q17" s="250"/>
      <c r="R17" s="250"/>
      <c r="S17" s="243"/>
      <c r="T17" s="248"/>
      <c r="U17" s="248"/>
      <c r="V17" s="244"/>
      <c r="W17" s="249"/>
      <c r="X17" s="249"/>
      <c r="Y17" s="20"/>
      <c r="Z17" s="20"/>
      <c r="AA17" s="20"/>
    </row>
    <row r="18" ht="15.0" customHeight="1">
      <c r="A18" s="20" t="str">
        <f>IF(ISBLANK(E18),"",dfName)</f>
        <v/>
      </c>
      <c r="B18" s="20" t="str">
        <f>IF(ISBLANK(E18),"",dfRG)</f>
        <v/>
      </c>
      <c r="C18" s="20" t="str">
        <f>IF(ISBLANK(E18),"",EndDate)</f>
        <v/>
      </c>
      <c r="D18" s="245">
        <v>7.0</v>
      </c>
      <c r="E18" s="236"/>
      <c r="F18" s="236"/>
      <c r="G18" s="237"/>
      <c r="H18" s="237"/>
      <c r="I18" s="236"/>
      <c r="J18" s="238"/>
      <c r="K18" s="246"/>
      <c r="L18" s="239"/>
      <c r="M18" s="239"/>
      <c r="N18" s="240"/>
      <c r="O18" s="241"/>
      <c r="P18" s="242"/>
      <c r="Q18" s="242"/>
      <c r="R18" s="242"/>
      <c r="S18" s="243"/>
      <c r="T18" s="240"/>
      <c r="U18" s="240"/>
      <c r="V18" s="244"/>
      <c r="W18" s="241"/>
      <c r="X18" s="241"/>
      <c r="Y18" s="20"/>
      <c r="Z18" s="20"/>
      <c r="AA18" s="20"/>
    </row>
    <row r="19" ht="15.0" customHeight="1">
      <c r="A19" s="20" t="str">
        <f>IF(ISBLANK(E19),"",dfName)</f>
        <v/>
      </c>
      <c r="B19" s="20" t="str">
        <f>IF(ISBLANK(E19),"",dfRG)</f>
        <v/>
      </c>
      <c r="C19" s="20" t="str">
        <f>IF(ISBLANK(E19),"",EndDate)</f>
        <v/>
      </c>
      <c r="D19" s="245">
        <v>8.0</v>
      </c>
      <c r="E19" s="238"/>
      <c r="F19" s="238"/>
      <c r="G19" s="246"/>
      <c r="H19" s="246"/>
      <c r="I19" s="238"/>
      <c r="J19" s="238"/>
      <c r="K19" s="246"/>
      <c r="L19" s="247"/>
      <c r="M19" s="247"/>
      <c r="N19" s="248"/>
      <c r="O19" s="249"/>
      <c r="P19" s="250"/>
      <c r="Q19" s="250"/>
      <c r="R19" s="250"/>
      <c r="S19" s="243"/>
      <c r="T19" s="248"/>
      <c r="U19" s="248"/>
      <c r="V19" s="244"/>
      <c r="W19" s="249"/>
      <c r="X19" s="249"/>
      <c r="Y19" s="20"/>
      <c r="Z19" s="20"/>
      <c r="AA19" s="20"/>
    </row>
    <row r="20" ht="15.0" customHeight="1">
      <c r="A20" s="20" t="str">
        <f>IF(ISBLANK(E20),"",dfName)</f>
        <v/>
      </c>
      <c r="B20" s="20" t="str">
        <f>IF(ISBLANK(E20),"",dfRG)</f>
        <v/>
      </c>
      <c r="C20" s="20" t="str">
        <f>IF(ISBLANK(E20),"",EndDate)</f>
        <v/>
      </c>
      <c r="D20" s="245">
        <v>9.0</v>
      </c>
      <c r="E20" s="236"/>
      <c r="F20" s="236"/>
      <c r="G20" s="237"/>
      <c r="H20" s="237"/>
      <c r="I20" s="236"/>
      <c r="J20" s="238"/>
      <c r="K20" s="246"/>
      <c r="L20" s="239"/>
      <c r="M20" s="239"/>
      <c r="N20" s="240"/>
      <c r="O20" s="241"/>
      <c r="P20" s="242"/>
      <c r="Q20" s="242"/>
      <c r="R20" s="242"/>
      <c r="S20" s="243"/>
      <c r="T20" s="240"/>
      <c r="U20" s="240"/>
      <c r="V20" s="244"/>
      <c r="W20" s="241"/>
      <c r="X20" s="241"/>
      <c r="Y20" s="20"/>
      <c r="Z20" s="20"/>
      <c r="AA20" s="20"/>
    </row>
    <row r="21" ht="15.0" customHeight="1">
      <c r="A21" s="20" t="str">
        <f>IF(ISBLANK(E21),"",dfName)</f>
        <v/>
      </c>
      <c r="B21" s="20" t="str">
        <f>IF(ISBLANK(E21),"",dfRG)</f>
        <v/>
      </c>
      <c r="C21" s="20" t="str">
        <f>IF(ISBLANK(E21),"",EndDate)</f>
        <v/>
      </c>
      <c r="D21" s="245">
        <v>10.0</v>
      </c>
      <c r="E21" s="238"/>
      <c r="F21" s="238"/>
      <c r="G21" s="246"/>
      <c r="H21" s="246"/>
      <c r="I21" s="238"/>
      <c r="J21" s="238"/>
      <c r="K21" s="246"/>
      <c r="L21" s="247"/>
      <c r="M21" s="247"/>
      <c r="N21" s="248"/>
      <c r="O21" s="249"/>
      <c r="P21" s="250"/>
      <c r="Q21" s="250"/>
      <c r="R21" s="250"/>
      <c r="S21" s="243"/>
      <c r="T21" s="248"/>
      <c r="U21" s="248"/>
      <c r="V21" s="244"/>
      <c r="W21" s="249"/>
      <c r="X21" s="249"/>
      <c r="Y21" s="20"/>
      <c r="Z21" s="20"/>
      <c r="AA21" s="20"/>
    </row>
    <row r="22" ht="15.0" customHeight="1">
      <c r="A22" s="20" t="str">
        <f>IF(ISBLANK(E22),"",dfName)</f>
        <v/>
      </c>
      <c r="B22" s="20" t="str">
        <f>IF(ISBLANK(E22),"",dfRG)</f>
        <v/>
      </c>
      <c r="C22" s="20" t="str">
        <f>IF(ISBLANK(E22),"",EndDate)</f>
        <v/>
      </c>
      <c r="D22" s="245">
        <v>11.0</v>
      </c>
      <c r="E22" s="236"/>
      <c r="F22" s="236"/>
      <c r="G22" s="237"/>
      <c r="H22" s="237"/>
      <c r="I22" s="236"/>
      <c r="J22" s="238"/>
      <c r="K22" s="246"/>
      <c r="L22" s="239"/>
      <c r="M22" s="239"/>
      <c r="N22" s="240"/>
      <c r="O22" s="241"/>
      <c r="P22" s="242"/>
      <c r="Q22" s="242"/>
      <c r="R22" s="242"/>
      <c r="S22" s="243"/>
      <c r="T22" s="240"/>
      <c r="U22" s="240"/>
      <c r="V22" s="244"/>
      <c r="W22" s="241"/>
      <c r="X22" s="241"/>
      <c r="Y22" s="20"/>
      <c r="Z22" s="20"/>
      <c r="AA22" s="20"/>
    </row>
    <row r="23" ht="15.0" customHeight="1">
      <c r="A23" s="20" t="str">
        <f>IF(ISBLANK(E23),"",dfName)</f>
        <v/>
      </c>
      <c r="B23" s="20" t="str">
        <f>IF(ISBLANK(E23),"",dfRG)</f>
        <v/>
      </c>
      <c r="C23" s="20" t="str">
        <f>IF(ISBLANK(E23),"",EndDate)</f>
        <v/>
      </c>
      <c r="D23" s="245">
        <v>12.0</v>
      </c>
      <c r="E23" s="238"/>
      <c r="F23" s="238"/>
      <c r="G23" s="246"/>
      <c r="H23" s="246"/>
      <c r="I23" s="238"/>
      <c r="J23" s="238"/>
      <c r="K23" s="246"/>
      <c r="L23" s="247"/>
      <c r="M23" s="247"/>
      <c r="N23" s="248"/>
      <c r="O23" s="249"/>
      <c r="P23" s="250"/>
      <c r="Q23" s="250"/>
      <c r="R23" s="250"/>
      <c r="S23" s="243"/>
      <c r="T23" s="248"/>
      <c r="U23" s="248"/>
      <c r="V23" s="244"/>
      <c r="W23" s="249"/>
      <c r="X23" s="249"/>
      <c r="Y23" s="20"/>
      <c r="Z23" s="20"/>
      <c r="AA23" s="20"/>
    </row>
    <row r="24" ht="15.0" customHeight="1">
      <c r="A24" s="20" t="str">
        <f>IF(ISBLANK(E24),"",dfName)</f>
        <v/>
      </c>
      <c r="B24" s="20" t="str">
        <f>IF(ISBLANK(E24),"",dfRG)</f>
        <v/>
      </c>
      <c r="C24" s="20" t="str">
        <f>IF(ISBLANK(E24),"",EndDate)</f>
        <v/>
      </c>
      <c r="D24" s="245">
        <v>13.0</v>
      </c>
      <c r="E24" s="236"/>
      <c r="F24" s="236"/>
      <c r="G24" s="237"/>
      <c r="H24" s="237"/>
      <c r="I24" s="236"/>
      <c r="J24" s="246"/>
      <c r="K24" s="246"/>
      <c r="L24" s="239"/>
      <c r="M24" s="239"/>
      <c r="N24" s="240"/>
      <c r="O24" s="241"/>
      <c r="P24" s="242"/>
      <c r="Q24" s="242"/>
      <c r="R24" s="242"/>
      <c r="S24" s="243"/>
      <c r="T24" s="240"/>
      <c r="U24" s="240"/>
      <c r="V24" s="244"/>
      <c r="W24" s="241"/>
      <c r="X24" s="241"/>
      <c r="Y24" s="20"/>
      <c r="Z24" s="20"/>
      <c r="AA24" s="20"/>
    </row>
    <row r="25" ht="15.0" customHeight="1">
      <c r="A25" s="20" t="str">
        <f>IF(ISBLANK(E25),"",dfName)</f>
        <v/>
      </c>
      <c r="B25" s="20" t="str">
        <f>IF(ISBLANK(E25),"",dfRG)</f>
        <v/>
      </c>
      <c r="C25" s="20" t="str">
        <f>IF(ISBLANK(E25),"",EndDate)</f>
        <v/>
      </c>
      <c r="D25" s="245">
        <v>14.0</v>
      </c>
      <c r="E25" s="238"/>
      <c r="F25" s="238"/>
      <c r="G25" s="246"/>
      <c r="H25" s="246"/>
      <c r="I25" s="238"/>
      <c r="J25" s="238"/>
      <c r="K25" s="246"/>
      <c r="L25" s="247"/>
      <c r="M25" s="247"/>
      <c r="N25" s="248"/>
      <c r="O25" s="249"/>
      <c r="P25" s="250"/>
      <c r="Q25" s="250"/>
      <c r="R25" s="250"/>
      <c r="S25" s="243"/>
      <c r="T25" s="248"/>
      <c r="U25" s="248"/>
      <c r="V25" s="244"/>
      <c r="W25" s="249"/>
      <c r="X25" s="249"/>
      <c r="Y25" s="20"/>
      <c r="Z25" s="20"/>
      <c r="AA25" s="20"/>
    </row>
    <row r="26" ht="15.0" customHeight="1">
      <c r="A26" s="20" t="str">
        <f>IF(ISBLANK(E26),"",dfName)</f>
        <v/>
      </c>
      <c r="B26" s="20" t="str">
        <f>IF(ISBLANK(E26),"",dfRG)</f>
        <v/>
      </c>
      <c r="C26" s="20" t="str">
        <f>IF(ISBLANK(E26),"",EndDate)</f>
        <v/>
      </c>
      <c r="D26" s="245">
        <v>15.0</v>
      </c>
      <c r="E26" s="236"/>
      <c r="F26" s="236"/>
      <c r="G26" s="237"/>
      <c r="H26" s="237"/>
      <c r="I26" s="236"/>
      <c r="J26" s="238"/>
      <c r="K26" s="246"/>
      <c r="L26" s="239"/>
      <c r="M26" s="239"/>
      <c r="N26" s="240"/>
      <c r="O26" s="241"/>
      <c r="P26" s="242"/>
      <c r="Q26" s="242"/>
      <c r="R26" s="242"/>
      <c r="S26" s="243"/>
      <c r="T26" s="240"/>
      <c r="U26" s="240"/>
      <c r="V26" s="244"/>
      <c r="W26" s="241"/>
      <c r="X26" s="241"/>
      <c r="Y26" s="20"/>
      <c r="Z26" s="20"/>
      <c r="AA26" s="20"/>
    </row>
    <row r="27" ht="15.0" customHeight="1">
      <c r="A27" s="20" t="str">
        <f>IF(ISBLANK(E27),"",dfName)</f>
        <v/>
      </c>
      <c r="B27" s="20" t="str">
        <f>IF(ISBLANK(E27),"",dfRG)</f>
        <v/>
      </c>
      <c r="C27" s="20" t="str">
        <f>IF(ISBLANK(E27),"",EndDate)</f>
        <v/>
      </c>
      <c r="D27" s="245">
        <v>16.0</v>
      </c>
      <c r="E27" s="238"/>
      <c r="F27" s="238"/>
      <c r="G27" s="246"/>
      <c r="H27" s="246"/>
      <c r="I27" s="238"/>
      <c r="J27" s="238"/>
      <c r="K27" s="246"/>
      <c r="L27" s="247"/>
      <c r="M27" s="247"/>
      <c r="N27" s="248"/>
      <c r="O27" s="249"/>
      <c r="P27" s="250"/>
      <c r="Q27" s="250"/>
      <c r="R27" s="250"/>
      <c r="S27" s="243"/>
      <c r="T27" s="248"/>
      <c r="U27" s="248"/>
      <c r="V27" s="244"/>
      <c r="W27" s="249"/>
      <c r="X27" s="249"/>
      <c r="Y27" s="20"/>
      <c r="Z27" s="20"/>
      <c r="AA27" s="20"/>
    </row>
    <row r="28" ht="15.0" customHeight="1">
      <c r="A28" s="20" t="str">
        <f>IF(ISBLANK(E28),"",dfName)</f>
        <v/>
      </c>
      <c r="B28" s="20" t="str">
        <f>IF(ISBLANK(E28),"",dfRG)</f>
        <v/>
      </c>
      <c r="C28" s="20" t="str">
        <f>IF(ISBLANK(E28),"",EndDate)</f>
        <v/>
      </c>
      <c r="D28" s="245">
        <v>17.0</v>
      </c>
      <c r="E28" s="236"/>
      <c r="F28" s="236"/>
      <c r="G28" s="237"/>
      <c r="H28" s="237"/>
      <c r="I28" s="236"/>
      <c r="J28" s="238"/>
      <c r="K28" s="247"/>
      <c r="L28" s="239"/>
      <c r="M28" s="239"/>
      <c r="N28" s="240"/>
      <c r="O28" s="241"/>
      <c r="P28" s="242"/>
      <c r="Q28" s="242"/>
      <c r="R28" s="242"/>
      <c r="S28" s="243"/>
      <c r="T28" s="240"/>
      <c r="U28" s="240"/>
      <c r="V28" s="244"/>
      <c r="W28" s="241"/>
      <c r="X28" s="241"/>
      <c r="Y28" s="20"/>
      <c r="Z28" s="20"/>
      <c r="AA28" s="20"/>
    </row>
    <row r="29" ht="15.0" customHeight="1">
      <c r="A29" s="20" t="str">
        <f>IF(ISBLANK(E29),"",dfName)</f>
        <v/>
      </c>
      <c r="B29" s="20" t="str">
        <f>IF(ISBLANK(E29),"",dfRG)</f>
        <v/>
      </c>
      <c r="C29" s="20" t="str">
        <f>IF(ISBLANK(E29),"",EndDate)</f>
        <v/>
      </c>
      <c r="D29" s="245">
        <v>18.0</v>
      </c>
      <c r="E29" s="236"/>
      <c r="F29" s="236"/>
      <c r="G29" s="237"/>
      <c r="H29" s="237"/>
      <c r="I29" s="236"/>
      <c r="J29" s="238"/>
      <c r="K29" s="247"/>
      <c r="L29" s="239"/>
      <c r="M29" s="239"/>
      <c r="N29" s="240"/>
      <c r="O29" s="241"/>
      <c r="P29" s="242"/>
      <c r="Q29" s="242"/>
      <c r="R29" s="242"/>
      <c r="S29" s="243"/>
      <c r="T29" s="240"/>
      <c r="U29" s="240"/>
      <c r="V29" s="244"/>
      <c r="W29" s="241"/>
      <c r="X29" s="241"/>
      <c r="Y29" s="20"/>
      <c r="Z29" s="20"/>
      <c r="AA29" s="20"/>
    </row>
    <row r="30" ht="15.0" customHeight="1">
      <c r="A30" s="20" t="str">
        <f>IF(ISBLANK(E30),"",dfName)</f>
        <v/>
      </c>
      <c r="B30" s="20" t="str">
        <f>IF(ISBLANK(E30),"",dfRG)</f>
        <v/>
      </c>
      <c r="C30" s="20" t="str">
        <f>IF(ISBLANK(E30),"",EndDate)</f>
        <v/>
      </c>
      <c r="D30" s="245">
        <v>19.0</v>
      </c>
      <c r="E30" s="238"/>
      <c r="F30" s="238"/>
      <c r="G30" s="246"/>
      <c r="H30" s="246"/>
      <c r="I30" s="238"/>
      <c r="J30" s="238"/>
      <c r="K30" s="247"/>
      <c r="L30" s="247"/>
      <c r="M30" s="247"/>
      <c r="N30" s="248"/>
      <c r="O30" s="249"/>
      <c r="P30" s="250"/>
      <c r="Q30" s="250"/>
      <c r="R30" s="250"/>
      <c r="S30" s="243"/>
      <c r="T30" s="248"/>
      <c r="U30" s="248"/>
      <c r="V30" s="244"/>
      <c r="W30" s="249"/>
      <c r="X30" s="249"/>
      <c r="Y30" s="20"/>
      <c r="Z30" s="20"/>
      <c r="AA30" s="20"/>
    </row>
    <row r="31" ht="15.0" customHeight="1">
      <c r="A31" s="20" t="str">
        <f>IF(ISBLANK(E31),"",dfName)</f>
        <v/>
      </c>
      <c r="B31" s="20" t="str">
        <f>IF(ISBLANK(E31),"",dfRG)</f>
        <v/>
      </c>
      <c r="C31" s="20" t="str">
        <f>IF(ISBLANK(E31),"",EndDate)</f>
        <v/>
      </c>
      <c r="D31" s="245">
        <v>20.0</v>
      </c>
      <c r="E31" s="245"/>
      <c r="F31" s="245"/>
      <c r="G31" s="251"/>
      <c r="H31" s="251"/>
      <c r="I31" s="251"/>
      <c r="J31" s="251"/>
      <c r="K31" s="251"/>
      <c r="L31" s="251"/>
      <c r="M31" s="251"/>
      <c r="N31" s="252"/>
      <c r="O31" s="253"/>
      <c r="P31" s="252"/>
      <c r="Q31" s="252"/>
      <c r="R31" s="254"/>
      <c r="S31" s="255"/>
      <c r="T31" s="255"/>
      <c r="U31" s="255"/>
      <c r="V31" s="256"/>
      <c r="W31" s="256"/>
      <c r="X31" s="257"/>
      <c r="Y31" s="20"/>
      <c r="Z31" s="20"/>
      <c r="AA31" s="20"/>
    </row>
    <row r="32" ht="15.0" customHeight="1">
      <c r="A32" s="20" t="str">
        <f>IF(ISBLANK(E32),"",dfName)</f>
        <v/>
      </c>
      <c r="B32" s="20" t="str">
        <f>IF(ISBLANK(E32),"",dfRG)</f>
        <v/>
      </c>
      <c r="C32" s="20" t="str">
        <f>IF(ISBLANK(E32),"",EndDate)</f>
        <v/>
      </c>
      <c r="D32" s="245">
        <v>21.0</v>
      </c>
      <c r="E32" s="245"/>
      <c r="F32" s="245"/>
      <c r="G32" s="251"/>
      <c r="H32" s="251"/>
      <c r="I32" s="251"/>
      <c r="J32" s="251"/>
      <c r="K32" s="251"/>
      <c r="L32" s="251"/>
      <c r="M32" s="251"/>
      <c r="N32" s="252"/>
      <c r="O32" s="253"/>
      <c r="P32" s="252"/>
      <c r="Q32" s="252"/>
      <c r="R32" s="254"/>
      <c r="S32" s="255"/>
      <c r="T32" s="255"/>
      <c r="U32" s="255"/>
      <c r="V32" s="256"/>
      <c r="W32" s="256"/>
      <c r="X32" s="257"/>
      <c r="Y32" s="20"/>
      <c r="Z32" s="20"/>
      <c r="AA32" s="20"/>
    </row>
    <row r="33" ht="15.0" customHeight="1">
      <c r="A33" s="20" t="str">
        <f>IF(ISBLANK(E33),"",dfName)</f>
        <v/>
      </c>
      <c r="B33" s="20" t="str">
        <f>IF(ISBLANK(E33),"",dfRG)</f>
        <v/>
      </c>
      <c r="C33" s="20" t="str">
        <f>IF(ISBLANK(E33),"",EndDate)</f>
        <v/>
      </c>
      <c r="D33" s="245">
        <v>22.0</v>
      </c>
      <c r="E33" s="245"/>
      <c r="F33" s="245"/>
      <c r="G33" s="251"/>
      <c r="H33" s="251"/>
      <c r="I33" s="251"/>
      <c r="J33" s="251"/>
      <c r="K33" s="251"/>
      <c r="L33" s="251"/>
      <c r="M33" s="251"/>
      <c r="N33" s="252"/>
      <c r="O33" s="253"/>
      <c r="P33" s="252"/>
      <c r="Q33" s="252"/>
      <c r="R33" s="254"/>
      <c r="S33" s="255"/>
      <c r="T33" s="255"/>
      <c r="U33" s="255"/>
      <c r="V33" s="256"/>
      <c r="W33" s="256"/>
      <c r="X33" s="257"/>
      <c r="Y33" s="20"/>
      <c r="Z33" s="20"/>
      <c r="AA33" s="20"/>
    </row>
    <row r="34" ht="15.0" customHeight="1">
      <c r="A34" s="20" t="str">
        <f>IF(ISBLANK(E34),"",dfName)</f>
        <v/>
      </c>
      <c r="B34" s="20" t="str">
        <f>IF(ISBLANK(E34),"",dfRG)</f>
        <v/>
      </c>
      <c r="C34" s="20" t="str">
        <f>IF(ISBLANK(E34),"",EndDate)</f>
        <v/>
      </c>
      <c r="D34" s="245">
        <v>23.0</v>
      </c>
      <c r="E34" s="245"/>
      <c r="F34" s="245"/>
      <c r="G34" s="251"/>
      <c r="H34" s="251"/>
      <c r="I34" s="251"/>
      <c r="J34" s="251"/>
      <c r="K34" s="251"/>
      <c r="L34" s="251"/>
      <c r="M34" s="251"/>
      <c r="N34" s="252"/>
      <c r="O34" s="253"/>
      <c r="P34" s="252"/>
      <c r="Q34" s="252"/>
      <c r="R34" s="254"/>
      <c r="S34" s="255"/>
      <c r="T34" s="255"/>
      <c r="U34" s="255"/>
      <c r="V34" s="256"/>
      <c r="W34" s="256"/>
      <c r="X34" s="257"/>
      <c r="Y34" s="20"/>
      <c r="Z34" s="20"/>
      <c r="AA34" s="20"/>
    </row>
    <row r="35" ht="15.0" customHeight="1">
      <c r="A35" s="20" t="str">
        <f>IF(ISBLANK(E35),"",dfName)</f>
        <v/>
      </c>
      <c r="B35" s="20" t="str">
        <f>IF(ISBLANK(E35),"",dfRG)</f>
        <v/>
      </c>
      <c r="C35" s="20" t="str">
        <f>IF(ISBLANK(E35),"",EndDate)</f>
        <v/>
      </c>
      <c r="D35" s="245">
        <v>24.0</v>
      </c>
      <c r="E35" s="245"/>
      <c r="F35" s="245"/>
      <c r="G35" s="251"/>
      <c r="H35" s="251"/>
      <c r="I35" s="251"/>
      <c r="J35" s="251"/>
      <c r="K35" s="251"/>
      <c r="L35" s="251"/>
      <c r="M35" s="251"/>
      <c r="N35" s="252"/>
      <c r="O35" s="253"/>
      <c r="P35" s="252"/>
      <c r="Q35" s="252"/>
      <c r="R35" s="254"/>
      <c r="S35" s="255"/>
      <c r="T35" s="255"/>
      <c r="U35" s="255"/>
      <c r="V35" s="256"/>
      <c r="W35" s="256"/>
      <c r="X35" s="257"/>
      <c r="Y35" s="20"/>
      <c r="Z35" s="20"/>
      <c r="AA35" s="20"/>
    </row>
    <row r="36" ht="15.0" customHeight="1">
      <c r="A36" s="20" t="str">
        <f>IF(ISBLANK(E36),"",dfName)</f>
        <v/>
      </c>
      <c r="B36" s="20" t="str">
        <f>IF(ISBLANK(E36),"",dfRG)</f>
        <v/>
      </c>
      <c r="C36" s="20" t="str">
        <f>IF(ISBLANK(E36),"",EndDate)</f>
        <v/>
      </c>
      <c r="D36" s="245">
        <v>25.0</v>
      </c>
      <c r="E36" s="245"/>
      <c r="F36" s="245"/>
      <c r="G36" s="251"/>
      <c r="H36" s="251"/>
      <c r="I36" s="251"/>
      <c r="J36" s="251"/>
      <c r="K36" s="251"/>
      <c r="L36" s="251"/>
      <c r="M36" s="251"/>
      <c r="N36" s="252"/>
      <c r="O36" s="253"/>
      <c r="P36" s="252"/>
      <c r="Q36" s="252"/>
      <c r="R36" s="254"/>
      <c r="S36" s="255"/>
      <c r="T36" s="255"/>
      <c r="U36" s="255"/>
      <c r="V36" s="256"/>
      <c r="W36" s="256"/>
      <c r="X36" s="257"/>
      <c r="Y36" s="20"/>
      <c r="Z36" s="20"/>
      <c r="AA36" s="20"/>
    </row>
    <row r="37" ht="15.0" customHeight="1">
      <c r="A37" s="20" t="str">
        <f>IF(ISBLANK(E37),"",dfName)</f>
        <v/>
      </c>
      <c r="B37" s="20" t="str">
        <f>IF(ISBLANK(E37),"",dfRG)</f>
        <v/>
      </c>
      <c r="C37" s="20" t="str">
        <f>IF(ISBLANK(E37),"",EndDate)</f>
        <v/>
      </c>
      <c r="D37" s="245">
        <v>26.0</v>
      </c>
      <c r="E37" s="245"/>
      <c r="F37" s="245"/>
      <c r="G37" s="251"/>
      <c r="H37" s="251"/>
      <c r="I37" s="251"/>
      <c r="J37" s="251"/>
      <c r="K37" s="251"/>
      <c r="L37" s="251"/>
      <c r="M37" s="251"/>
      <c r="N37" s="252"/>
      <c r="O37" s="253"/>
      <c r="P37" s="252"/>
      <c r="Q37" s="252"/>
      <c r="R37" s="254"/>
      <c r="S37" s="255"/>
      <c r="T37" s="255"/>
      <c r="U37" s="255"/>
      <c r="V37" s="256"/>
      <c r="W37" s="256"/>
      <c r="X37" s="257"/>
      <c r="Y37" s="20"/>
      <c r="Z37" s="20"/>
      <c r="AA37" s="20"/>
    </row>
    <row r="38" ht="15.0" customHeight="1">
      <c r="A38" s="20" t="str">
        <f>IF(ISBLANK(E38),"",dfName)</f>
        <v/>
      </c>
      <c r="B38" s="20" t="str">
        <f>IF(ISBLANK(E38),"",dfRG)</f>
        <v/>
      </c>
      <c r="C38" s="20" t="str">
        <f>IF(ISBLANK(E38),"",EndDate)</f>
        <v/>
      </c>
      <c r="D38" s="245">
        <v>27.0</v>
      </c>
      <c r="E38" s="245"/>
      <c r="F38" s="245"/>
      <c r="G38" s="251"/>
      <c r="H38" s="251"/>
      <c r="I38" s="251"/>
      <c r="J38" s="251"/>
      <c r="K38" s="251"/>
      <c r="L38" s="251"/>
      <c r="M38" s="251"/>
      <c r="N38" s="252"/>
      <c r="O38" s="253"/>
      <c r="P38" s="252"/>
      <c r="Q38" s="252"/>
      <c r="R38" s="254"/>
      <c r="S38" s="255"/>
      <c r="T38" s="255"/>
      <c r="U38" s="255"/>
      <c r="V38" s="256"/>
      <c r="W38" s="256"/>
      <c r="X38" s="257"/>
      <c r="Y38" s="20"/>
      <c r="Z38" s="20"/>
      <c r="AA38" s="20"/>
    </row>
    <row r="39" ht="15.0" customHeight="1">
      <c r="A39" s="20" t="str">
        <f>IF(ISBLANK(E39),"",dfName)</f>
        <v/>
      </c>
      <c r="B39" s="20" t="str">
        <f>IF(ISBLANK(E39),"",dfRG)</f>
        <v/>
      </c>
      <c r="C39" s="20" t="str">
        <f>IF(ISBLANK(E39),"",EndDate)</f>
        <v/>
      </c>
      <c r="D39" s="245">
        <v>28.0</v>
      </c>
      <c r="E39" s="245"/>
      <c r="F39" s="245"/>
      <c r="G39" s="251"/>
      <c r="H39" s="251"/>
      <c r="I39" s="251"/>
      <c r="J39" s="251"/>
      <c r="K39" s="251"/>
      <c r="L39" s="251"/>
      <c r="M39" s="251"/>
      <c r="N39" s="252"/>
      <c r="O39" s="253"/>
      <c r="P39" s="252"/>
      <c r="Q39" s="252"/>
      <c r="R39" s="254"/>
      <c r="S39" s="255"/>
      <c r="T39" s="255"/>
      <c r="U39" s="255"/>
      <c r="V39" s="256"/>
      <c r="W39" s="256"/>
      <c r="X39" s="257"/>
      <c r="Y39" s="20"/>
      <c r="Z39" s="20"/>
      <c r="AA39" s="20"/>
    </row>
    <row r="40" ht="15.0" customHeight="1">
      <c r="A40" s="20" t="str">
        <f>IF(ISBLANK(E40),"",dfName)</f>
        <v/>
      </c>
      <c r="B40" s="20" t="str">
        <f>IF(ISBLANK(E40),"",dfRG)</f>
        <v/>
      </c>
      <c r="C40" s="20" t="str">
        <f>IF(ISBLANK(E40),"",EndDate)</f>
        <v/>
      </c>
      <c r="D40" s="245">
        <v>29.0</v>
      </c>
      <c r="E40" s="245"/>
      <c r="F40" s="245"/>
      <c r="G40" s="251"/>
      <c r="H40" s="251"/>
      <c r="I40" s="251"/>
      <c r="J40" s="251"/>
      <c r="K40" s="251"/>
      <c r="L40" s="251"/>
      <c r="M40" s="251"/>
      <c r="N40" s="252"/>
      <c r="O40" s="253"/>
      <c r="P40" s="252"/>
      <c r="Q40" s="252"/>
      <c r="R40" s="254"/>
      <c r="S40" s="255"/>
      <c r="T40" s="255"/>
      <c r="U40" s="255"/>
      <c r="V40" s="256"/>
      <c r="W40" s="256"/>
      <c r="X40" s="257"/>
      <c r="Y40" s="20"/>
      <c r="Z40" s="20"/>
      <c r="AA40" s="20"/>
    </row>
    <row r="41" ht="15.0" customHeight="1">
      <c r="A41" s="20" t="str">
        <f>IF(ISBLANK(E41),"",dfName)</f>
        <v/>
      </c>
      <c r="B41" s="20" t="str">
        <f>IF(ISBLANK(E41),"",dfRG)</f>
        <v/>
      </c>
      <c r="C41" s="20" t="str">
        <f>IF(ISBLANK(E41),"",EndDate)</f>
        <v/>
      </c>
      <c r="D41" s="245">
        <v>30.0</v>
      </c>
      <c r="E41" s="245"/>
      <c r="F41" s="245"/>
      <c r="G41" s="251"/>
      <c r="H41" s="251"/>
      <c r="I41" s="251"/>
      <c r="J41" s="251"/>
      <c r="K41" s="251"/>
      <c r="L41" s="251"/>
      <c r="M41" s="251"/>
      <c r="N41" s="252"/>
      <c r="O41" s="253"/>
      <c r="P41" s="252"/>
      <c r="Q41" s="252"/>
      <c r="R41" s="254"/>
      <c r="S41" s="255"/>
      <c r="T41" s="255"/>
      <c r="U41" s="255"/>
      <c r="V41" s="256"/>
      <c r="W41" s="256"/>
      <c r="X41" s="257"/>
      <c r="Y41" s="20"/>
      <c r="Z41" s="20"/>
      <c r="AA41" s="20"/>
    </row>
    <row r="42" ht="15.0" customHeight="1">
      <c r="A42" s="20" t="str">
        <f>IF(ISBLANK(E42),"",dfName)</f>
        <v/>
      </c>
      <c r="B42" s="20" t="str">
        <f>IF(ISBLANK(E42),"",dfRG)</f>
        <v/>
      </c>
      <c r="C42" s="20" t="str">
        <f>IF(ISBLANK(E42),"",EndDate)</f>
        <v/>
      </c>
      <c r="D42" s="245">
        <v>31.0</v>
      </c>
      <c r="E42" s="245"/>
      <c r="F42" s="245"/>
      <c r="G42" s="251"/>
      <c r="H42" s="251"/>
      <c r="I42" s="251"/>
      <c r="J42" s="251"/>
      <c r="K42" s="251"/>
      <c r="L42" s="251"/>
      <c r="M42" s="251"/>
      <c r="N42" s="252"/>
      <c r="O42" s="253"/>
      <c r="P42" s="252"/>
      <c r="Q42" s="252"/>
      <c r="R42" s="254"/>
      <c r="S42" s="255"/>
      <c r="T42" s="255"/>
      <c r="U42" s="255"/>
      <c r="V42" s="256"/>
      <c r="W42" s="256"/>
      <c r="X42" s="257"/>
      <c r="Y42" s="20"/>
      <c r="Z42" s="20"/>
      <c r="AA42" s="20"/>
    </row>
    <row r="43" ht="15.0" customHeight="1">
      <c r="A43" s="20" t="str">
        <f>IF(ISBLANK(E43),"",dfName)</f>
        <v/>
      </c>
      <c r="B43" s="20" t="str">
        <f>IF(ISBLANK(E43),"",dfRG)</f>
        <v/>
      </c>
      <c r="C43" s="20" t="str">
        <f>IF(ISBLANK(E43),"",EndDate)</f>
        <v/>
      </c>
      <c r="D43" s="245">
        <v>32.0</v>
      </c>
      <c r="E43" s="245"/>
      <c r="F43" s="245"/>
      <c r="G43" s="251"/>
      <c r="H43" s="251"/>
      <c r="I43" s="251"/>
      <c r="J43" s="251"/>
      <c r="K43" s="251"/>
      <c r="L43" s="251"/>
      <c r="M43" s="251"/>
      <c r="N43" s="252"/>
      <c r="O43" s="253"/>
      <c r="P43" s="252"/>
      <c r="Q43" s="252"/>
      <c r="R43" s="254"/>
      <c r="S43" s="255"/>
      <c r="T43" s="255"/>
      <c r="U43" s="255"/>
      <c r="V43" s="256"/>
      <c r="W43" s="256"/>
      <c r="X43" s="257"/>
      <c r="Y43" s="20"/>
      <c r="Z43" s="20"/>
      <c r="AA43" s="20"/>
    </row>
    <row r="44" ht="15.0" customHeight="1">
      <c r="A44" s="20" t="str">
        <f>IF(ISBLANK(E44),"",dfName)</f>
        <v/>
      </c>
      <c r="B44" s="20" t="str">
        <f>IF(ISBLANK(E44),"",dfRG)</f>
        <v/>
      </c>
      <c r="C44" s="20" t="str">
        <f>IF(ISBLANK(E44),"",EndDate)</f>
        <v/>
      </c>
      <c r="D44" s="245">
        <v>33.0</v>
      </c>
      <c r="E44" s="245"/>
      <c r="F44" s="245"/>
      <c r="G44" s="251"/>
      <c r="H44" s="251"/>
      <c r="I44" s="251"/>
      <c r="J44" s="251"/>
      <c r="K44" s="251"/>
      <c r="L44" s="251"/>
      <c r="M44" s="251"/>
      <c r="N44" s="252"/>
      <c r="O44" s="253"/>
      <c r="P44" s="252"/>
      <c r="Q44" s="252"/>
      <c r="R44" s="254"/>
      <c r="S44" s="255"/>
      <c r="T44" s="255"/>
      <c r="U44" s="255"/>
      <c r="V44" s="256"/>
      <c r="W44" s="256"/>
      <c r="X44" s="257"/>
      <c r="Y44" s="20"/>
      <c r="Z44" s="20"/>
      <c r="AA44" s="20"/>
    </row>
    <row r="45" ht="15.0" customHeight="1">
      <c r="A45" s="20" t="str">
        <f>IF(ISBLANK(E45),"",dfName)</f>
        <v/>
      </c>
      <c r="B45" s="20" t="str">
        <f>IF(ISBLANK(E45),"",dfRG)</f>
        <v/>
      </c>
      <c r="C45" s="20" t="str">
        <f>IF(ISBLANK(E45),"",EndDate)</f>
        <v/>
      </c>
      <c r="D45" s="245">
        <v>34.0</v>
      </c>
      <c r="E45" s="245"/>
      <c r="F45" s="245"/>
      <c r="G45" s="251"/>
      <c r="H45" s="251"/>
      <c r="I45" s="251"/>
      <c r="J45" s="251"/>
      <c r="K45" s="251"/>
      <c r="L45" s="251"/>
      <c r="M45" s="251"/>
      <c r="N45" s="252"/>
      <c r="O45" s="253"/>
      <c r="P45" s="252"/>
      <c r="Q45" s="252"/>
      <c r="R45" s="254"/>
      <c r="S45" s="255"/>
      <c r="T45" s="255"/>
      <c r="U45" s="255"/>
      <c r="V45" s="256"/>
      <c r="W45" s="256"/>
      <c r="X45" s="257"/>
      <c r="Y45" s="20"/>
      <c r="Z45" s="20"/>
      <c r="AA45" s="20"/>
    </row>
    <row r="46" ht="15.0" customHeight="1">
      <c r="A46" s="20" t="str">
        <f>IF(ISBLANK(E46),"",dfName)</f>
        <v/>
      </c>
      <c r="B46" s="20" t="str">
        <f>IF(ISBLANK(E46),"",dfRG)</f>
        <v/>
      </c>
      <c r="C46" s="20" t="str">
        <f>IF(ISBLANK(E46),"",EndDate)</f>
        <v/>
      </c>
      <c r="D46" s="245">
        <v>35.0</v>
      </c>
      <c r="E46" s="245"/>
      <c r="F46" s="245"/>
      <c r="G46" s="251"/>
      <c r="H46" s="251"/>
      <c r="I46" s="251"/>
      <c r="J46" s="251"/>
      <c r="K46" s="251"/>
      <c r="L46" s="251"/>
      <c r="M46" s="251"/>
      <c r="N46" s="252"/>
      <c r="O46" s="253"/>
      <c r="P46" s="252"/>
      <c r="Q46" s="252"/>
      <c r="R46" s="254"/>
      <c r="S46" s="255"/>
      <c r="T46" s="255"/>
      <c r="U46" s="255"/>
      <c r="V46" s="256"/>
      <c r="W46" s="256"/>
      <c r="X46" s="257"/>
      <c r="Y46" s="20"/>
      <c r="Z46" s="20"/>
      <c r="AA46" s="20"/>
    </row>
    <row r="47" ht="15.0" customHeight="1">
      <c r="A47" s="20" t="str">
        <f>IF(ISBLANK(E47),"",dfName)</f>
        <v/>
      </c>
      <c r="B47" s="20" t="str">
        <f>IF(ISBLANK(E47),"",dfRG)</f>
        <v/>
      </c>
      <c r="C47" s="20" t="str">
        <f>IF(ISBLANK(E47),"",EndDate)</f>
        <v/>
      </c>
      <c r="D47" s="245">
        <v>36.0</v>
      </c>
      <c r="E47" s="245"/>
      <c r="F47" s="245"/>
      <c r="G47" s="251"/>
      <c r="H47" s="251"/>
      <c r="I47" s="251"/>
      <c r="J47" s="251"/>
      <c r="K47" s="251"/>
      <c r="L47" s="251"/>
      <c r="M47" s="251"/>
      <c r="N47" s="252"/>
      <c r="O47" s="253"/>
      <c r="P47" s="252"/>
      <c r="Q47" s="252"/>
      <c r="R47" s="254"/>
      <c r="S47" s="255"/>
      <c r="T47" s="255"/>
      <c r="U47" s="255"/>
      <c r="V47" s="256"/>
      <c r="W47" s="256"/>
      <c r="X47" s="257"/>
      <c r="Y47" s="20"/>
      <c r="Z47" s="20"/>
      <c r="AA47" s="20"/>
    </row>
    <row r="48" ht="15.0" customHeight="1">
      <c r="A48" s="20" t="str">
        <f>IF(ISBLANK(E48),"",dfName)</f>
        <v/>
      </c>
      <c r="B48" s="20" t="str">
        <f>IF(ISBLANK(E48),"",dfRG)</f>
        <v/>
      </c>
      <c r="C48" s="20" t="str">
        <f>IF(ISBLANK(E48),"",EndDate)</f>
        <v/>
      </c>
      <c r="D48" s="245">
        <v>37.0</v>
      </c>
      <c r="E48" s="245"/>
      <c r="F48" s="245"/>
      <c r="G48" s="251"/>
      <c r="H48" s="251"/>
      <c r="I48" s="251"/>
      <c r="J48" s="251"/>
      <c r="K48" s="251"/>
      <c r="L48" s="251"/>
      <c r="M48" s="251"/>
      <c r="N48" s="252"/>
      <c r="O48" s="253"/>
      <c r="P48" s="252"/>
      <c r="Q48" s="252"/>
      <c r="R48" s="254"/>
      <c r="S48" s="255"/>
      <c r="T48" s="255"/>
      <c r="U48" s="255"/>
      <c r="V48" s="256"/>
      <c r="W48" s="256"/>
      <c r="X48" s="257"/>
      <c r="Y48" s="20"/>
      <c r="Z48" s="20"/>
      <c r="AA48" s="20"/>
    </row>
    <row r="49" ht="15.0" customHeight="1">
      <c r="A49" s="20" t="str">
        <f>IF(ISBLANK(E49),"",dfName)</f>
        <v/>
      </c>
      <c r="B49" s="20" t="str">
        <f>IF(ISBLANK(E49),"",dfRG)</f>
        <v/>
      </c>
      <c r="C49" s="20" t="str">
        <f>IF(ISBLANK(E49),"",EndDate)</f>
        <v/>
      </c>
      <c r="D49" s="245">
        <v>38.0</v>
      </c>
      <c r="E49" s="245"/>
      <c r="F49" s="245"/>
      <c r="G49" s="251"/>
      <c r="H49" s="251"/>
      <c r="I49" s="251"/>
      <c r="J49" s="251"/>
      <c r="K49" s="251"/>
      <c r="L49" s="251"/>
      <c r="M49" s="251"/>
      <c r="N49" s="252"/>
      <c r="O49" s="253"/>
      <c r="P49" s="252"/>
      <c r="Q49" s="252"/>
      <c r="R49" s="254"/>
      <c r="S49" s="255"/>
      <c r="T49" s="255"/>
      <c r="U49" s="255"/>
      <c r="V49" s="256"/>
      <c r="W49" s="256"/>
      <c r="X49" s="257"/>
      <c r="Y49" s="20"/>
      <c r="Z49" s="20"/>
      <c r="AA49" s="20"/>
    </row>
    <row r="50" ht="15.0" customHeight="1">
      <c r="A50" s="20" t="str">
        <f>IF(ISBLANK(E50),"",dfName)</f>
        <v/>
      </c>
      <c r="B50" s="20" t="str">
        <f>IF(ISBLANK(E50),"",dfRG)</f>
        <v/>
      </c>
      <c r="C50" s="20" t="str">
        <f>IF(ISBLANK(E50),"",EndDate)</f>
        <v/>
      </c>
      <c r="D50" s="245">
        <v>39.0</v>
      </c>
      <c r="E50" s="245"/>
      <c r="F50" s="245"/>
      <c r="G50" s="251"/>
      <c r="H50" s="251"/>
      <c r="I50" s="251"/>
      <c r="J50" s="251"/>
      <c r="K50" s="251"/>
      <c r="L50" s="251"/>
      <c r="M50" s="251"/>
      <c r="N50" s="252"/>
      <c r="O50" s="253"/>
      <c r="P50" s="252"/>
      <c r="Q50" s="252"/>
      <c r="R50" s="254"/>
      <c r="S50" s="255"/>
      <c r="T50" s="255"/>
      <c r="U50" s="255"/>
      <c r="V50" s="256"/>
      <c r="W50" s="256"/>
      <c r="X50" s="257"/>
      <c r="Y50" s="20"/>
      <c r="Z50" s="20"/>
      <c r="AA50" s="20"/>
    </row>
    <row r="51" ht="15.0" customHeight="1">
      <c r="A51" s="20" t="str">
        <f>IF(ISBLANK(E51),"",dfName)</f>
        <v/>
      </c>
      <c r="B51" s="20" t="str">
        <f>IF(ISBLANK(E51),"",dfRG)</f>
        <v/>
      </c>
      <c r="C51" s="20" t="str">
        <f>IF(ISBLANK(E51),"",EndDate)</f>
        <v/>
      </c>
      <c r="D51" s="245">
        <v>40.0</v>
      </c>
      <c r="E51" s="245"/>
      <c r="F51" s="245"/>
      <c r="G51" s="251"/>
      <c r="H51" s="251"/>
      <c r="I51" s="251"/>
      <c r="J51" s="251"/>
      <c r="K51" s="251"/>
      <c r="L51" s="251"/>
      <c r="M51" s="251"/>
      <c r="N51" s="252"/>
      <c r="O51" s="253"/>
      <c r="P51" s="252"/>
      <c r="Q51" s="252"/>
      <c r="R51" s="254"/>
      <c r="S51" s="255"/>
      <c r="T51" s="255"/>
      <c r="U51" s="255"/>
      <c r="V51" s="256"/>
      <c r="W51" s="256"/>
      <c r="X51" s="257"/>
      <c r="Y51" s="20"/>
      <c r="Z51" s="20"/>
      <c r="AA51" s="20"/>
    </row>
    <row r="52" ht="15.0" customHeight="1">
      <c r="A52" s="20" t="str">
        <f>IF(ISBLANK(E52),"",dfName)</f>
        <v/>
      </c>
      <c r="B52" s="20" t="str">
        <f>IF(ISBLANK(E52),"",dfRG)</f>
        <v/>
      </c>
      <c r="C52" s="20" t="str">
        <f>IF(ISBLANK(E52),"",EndDate)</f>
        <v/>
      </c>
      <c r="D52" s="245">
        <v>41.0</v>
      </c>
      <c r="E52" s="245"/>
      <c r="F52" s="245"/>
      <c r="G52" s="251"/>
      <c r="H52" s="251"/>
      <c r="I52" s="251"/>
      <c r="J52" s="251"/>
      <c r="K52" s="251"/>
      <c r="L52" s="251"/>
      <c r="M52" s="251"/>
      <c r="N52" s="252"/>
      <c r="O52" s="253"/>
      <c r="P52" s="252"/>
      <c r="Q52" s="252"/>
      <c r="R52" s="254"/>
      <c r="S52" s="255"/>
      <c r="T52" s="255"/>
      <c r="U52" s="255"/>
      <c r="V52" s="256"/>
      <c r="W52" s="256"/>
      <c r="X52" s="257"/>
      <c r="Y52" s="20"/>
      <c r="Z52" s="20"/>
      <c r="AA52" s="20"/>
    </row>
    <row r="53" ht="15.0" customHeight="1">
      <c r="A53" s="20" t="str">
        <f>IF(ISBLANK(E53),"",dfName)</f>
        <v/>
      </c>
      <c r="B53" s="20" t="str">
        <f>IF(ISBLANK(E53),"",dfRG)</f>
        <v/>
      </c>
      <c r="C53" s="20" t="str">
        <f>IF(ISBLANK(E53),"",EndDate)</f>
        <v/>
      </c>
      <c r="D53" s="245">
        <v>42.0</v>
      </c>
      <c r="E53" s="245"/>
      <c r="F53" s="245"/>
      <c r="G53" s="251"/>
      <c r="H53" s="251"/>
      <c r="I53" s="251"/>
      <c r="J53" s="251"/>
      <c r="K53" s="251"/>
      <c r="L53" s="251"/>
      <c r="M53" s="251"/>
      <c r="N53" s="252"/>
      <c r="O53" s="253"/>
      <c r="P53" s="252"/>
      <c r="Q53" s="252"/>
      <c r="R53" s="254"/>
      <c r="S53" s="255"/>
      <c r="T53" s="255"/>
      <c r="U53" s="255"/>
      <c r="V53" s="256"/>
      <c r="W53" s="256"/>
      <c r="X53" s="257"/>
      <c r="Y53" s="20"/>
      <c r="Z53" s="20"/>
      <c r="AA53" s="20"/>
    </row>
    <row r="54" ht="15.0" customHeight="1">
      <c r="A54" s="20" t="str">
        <f>IF(ISBLANK(E54),"",dfName)</f>
        <v/>
      </c>
      <c r="B54" s="20" t="str">
        <f>IF(ISBLANK(E54),"",dfRG)</f>
        <v/>
      </c>
      <c r="C54" s="20" t="str">
        <f>IF(ISBLANK(E54),"",EndDate)</f>
        <v/>
      </c>
      <c r="D54" s="245">
        <v>43.0</v>
      </c>
      <c r="E54" s="245"/>
      <c r="F54" s="245"/>
      <c r="G54" s="251"/>
      <c r="H54" s="251"/>
      <c r="I54" s="251"/>
      <c r="J54" s="251"/>
      <c r="K54" s="251"/>
      <c r="L54" s="251"/>
      <c r="M54" s="251"/>
      <c r="N54" s="252"/>
      <c r="O54" s="253"/>
      <c r="P54" s="252"/>
      <c r="Q54" s="252"/>
      <c r="R54" s="254"/>
      <c r="S54" s="255"/>
      <c r="T54" s="255"/>
      <c r="U54" s="255"/>
      <c r="V54" s="256"/>
      <c r="W54" s="256"/>
      <c r="X54" s="257"/>
      <c r="Y54" s="20"/>
      <c r="Z54" s="20"/>
      <c r="AA54" s="20"/>
    </row>
    <row r="55" ht="15.0" customHeight="1">
      <c r="A55" s="20" t="str">
        <f>IF(ISBLANK(E55),"",dfName)</f>
        <v/>
      </c>
      <c r="B55" s="20" t="str">
        <f>IF(ISBLANK(E55),"",dfRG)</f>
        <v/>
      </c>
      <c r="C55" s="20" t="str">
        <f>IF(ISBLANK(E55),"",EndDate)</f>
        <v/>
      </c>
      <c r="D55" s="245">
        <v>44.0</v>
      </c>
      <c r="E55" s="245"/>
      <c r="F55" s="245"/>
      <c r="G55" s="251"/>
      <c r="H55" s="251"/>
      <c r="I55" s="251"/>
      <c r="J55" s="251"/>
      <c r="K55" s="251"/>
      <c r="L55" s="251"/>
      <c r="M55" s="251"/>
      <c r="N55" s="252"/>
      <c r="O55" s="253"/>
      <c r="P55" s="252"/>
      <c r="Q55" s="252"/>
      <c r="R55" s="254"/>
      <c r="S55" s="255"/>
      <c r="T55" s="255"/>
      <c r="U55" s="255"/>
      <c r="V55" s="256"/>
      <c r="W55" s="256"/>
      <c r="X55" s="257"/>
      <c r="Y55" s="20"/>
      <c r="Z55" s="20"/>
      <c r="AA55" s="20"/>
    </row>
    <row r="56" ht="15.0" customHeight="1">
      <c r="A56" s="20" t="str">
        <f>IF(ISBLANK(E56),"",dfName)</f>
        <v/>
      </c>
      <c r="B56" s="20" t="str">
        <f>IF(ISBLANK(E56),"",dfRG)</f>
        <v/>
      </c>
      <c r="C56" s="20" t="str">
        <f>IF(ISBLANK(E56),"",EndDate)</f>
        <v/>
      </c>
      <c r="D56" s="245">
        <v>45.0</v>
      </c>
      <c r="E56" s="245"/>
      <c r="F56" s="245"/>
      <c r="G56" s="251"/>
      <c r="H56" s="251"/>
      <c r="I56" s="251"/>
      <c r="J56" s="251"/>
      <c r="K56" s="251"/>
      <c r="L56" s="251"/>
      <c r="M56" s="251"/>
      <c r="N56" s="252"/>
      <c r="O56" s="253"/>
      <c r="P56" s="252"/>
      <c r="Q56" s="252"/>
      <c r="R56" s="254"/>
      <c r="S56" s="255"/>
      <c r="T56" s="255"/>
      <c r="U56" s="255"/>
      <c r="V56" s="256"/>
      <c r="W56" s="256"/>
      <c r="X56" s="257"/>
      <c r="Y56" s="20"/>
      <c r="Z56" s="20"/>
      <c r="AA56" s="20"/>
    </row>
    <row r="57" ht="15.0" customHeight="1">
      <c r="A57" s="20" t="str">
        <f>IF(ISBLANK(E57),"",dfName)</f>
        <v/>
      </c>
      <c r="B57" s="20" t="str">
        <f>IF(ISBLANK(E57),"",dfRG)</f>
        <v/>
      </c>
      <c r="C57" s="20" t="str">
        <f>IF(ISBLANK(E57),"",EndDate)</f>
        <v/>
      </c>
      <c r="D57" s="245">
        <v>46.0</v>
      </c>
      <c r="E57" s="245"/>
      <c r="F57" s="245"/>
      <c r="G57" s="251"/>
      <c r="H57" s="251"/>
      <c r="I57" s="251"/>
      <c r="J57" s="251"/>
      <c r="K57" s="251"/>
      <c r="L57" s="251"/>
      <c r="M57" s="251"/>
      <c r="N57" s="252"/>
      <c r="O57" s="253"/>
      <c r="P57" s="252"/>
      <c r="Q57" s="252"/>
      <c r="R57" s="254"/>
      <c r="S57" s="255"/>
      <c r="T57" s="255"/>
      <c r="U57" s="255"/>
      <c r="V57" s="256"/>
      <c r="W57" s="256"/>
      <c r="X57" s="257"/>
      <c r="Y57" s="20"/>
      <c r="Z57" s="20"/>
      <c r="AA57" s="20"/>
    </row>
    <row r="58" ht="15.0" customHeight="1">
      <c r="A58" s="20" t="str">
        <f>IF(ISBLANK(E58),"",dfName)</f>
        <v/>
      </c>
      <c r="B58" s="20" t="str">
        <f>IF(ISBLANK(E58),"",dfRG)</f>
        <v/>
      </c>
      <c r="C58" s="20" t="str">
        <f>IF(ISBLANK(E58),"",EndDate)</f>
        <v/>
      </c>
      <c r="D58" s="245">
        <v>47.0</v>
      </c>
      <c r="E58" s="245"/>
      <c r="F58" s="245"/>
      <c r="G58" s="251"/>
      <c r="H58" s="251"/>
      <c r="I58" s="251"/>
      <c r="J58" s="251"/>
      <c r="K58" s="251"/>
      <c r="L58" s="251"/>
      <c r="M58" s="251"/>
      <c r="N58" s="252"/>
      <c r="O58" s="253"/>
      <c r="P58" s="252"/>
      <c r="Q58" s="252"/>
      <c r="R58" s="254"/>
      <c r="S58" s="255"/>
      <c r="T58" s="255"/>
      <c r="U58" s="255"/>
      <c r="V58" s="256"/>
      <c r="W58" s="256"/>
      <c r="X58" s="257"/>
      <c r="Y58" s="20"/>
      <c r="Z58" s="20"/>
      <c r="AA58" s="20"/>
    </row>
    <row r="59" ht="15.0" customHeight="1">
      <c r="A59" s="20" t="str">
        <f>IF(ISBLANK(E59),"",dfName)</f>
        <v/>
      </c>
      <c r="B59" s="20" t="str">
        <f>IF(ISBLANK(E59),"",dfRG)</f>
        <v/>
      </c>
      <c r="C59" s="20" t="str">
        <f>IF(ISBLANK(E59),"",EndDate)</f>
        <v/>
      </c>
      <c r="D59" s="245">
        <v>48.0</v>
      </c>
      <c r="E59" s="245"/>
      <c r="F59" s="245"/>
      <c r="G59" s="251"/>
      <c r="H59" s="251"/>
      <c r="I59" s="251"/>
      <c r="J59" s="251"/>
      <c r="K59" s="251"/>
      <c r="L59" s="251"/>
      <c r="M59" s="251"/>
      <c r="N59" s="252"/>
      <c r="O59" s="253"/>
      <c r="P59" s="252"/>
      <c r="Q59" s="252"/>
      <c r="R59" s="254"/>
      <c r="S59" s="255"/>
      <c r="T59" s="255"/>
      <c r="U59" s="255"/>
      <c r="V59" s="256"/>
      <c r="W59" s="256"/>
      <c r="X59" s="257"/>
      <c r="Y59" s="20"/>
      <c r="Z59" s="20"/>
      <c r="AA59" s="20"/>
    </row>
    <row r="60" ht="15.0" customHeight="1">
      <c r="A60" s="20" t="str">
        <f>IF(ISBLANK(E60),"",dfName)</f>
        <v/>
      </c>
      <c r="B60" s="20" t="str">
        <f>IF(ISBLANK(E60),"",dfRG)</f>
        <v/>
      </c>
      <c r="C60" s="20" t="str">
        <f>IF(ISBLANK(E60),"",EndDate)</f>
        <v/>
      </c>
      <c r="D60" s="245">
        <v>49.0</v>
      </c>
      <c r="E60" s="245"/>
      <c r="F60" s="245"/>
      <c r="G60" s="251"/>
      <c r="H60" s="251"/>
      <c r="I60" s="251"/>
      <c r="J60" s="251"/>
      <c r="K60" s="251"/>
      <c r="L60" s="251"/>
      <c r="M60" s="251"/>
      <c r="N60" s="252"/>
      <c r="O60" s="253"/>
      <c r="P60" s="252"/>
      <c r="Q60" s="252"/>
      <c r="R60" s="254"/>
      <c r="S60" s="255"/>
      <c r="T60" s="255"/>
      <c r="U60" s="255"/>
      <c r="V60" s="256"/>
      <c r="W60" s="256"/>
      <c r="X60" s="257"/>
      <c r="Y60" s="20"/>
      <c r="Z60" s="20"/>
      <c r="AA60" s="20"/>
    </row>
    <row r="61" ht="15.0" customHeight="1">
      <c r="A61" s="20" t="str">
        <f>IF(ISBLANK(E61),"",dfName)</f>
        <v/>
      </c>
      <c r="B61" s="20" t="str">
        <f>IF(ISBLANK(E61),"",dfRG)</f>
        <v/>
      </c>
      <c r="C61" s="20" t="str">
        <f>IF(ISBLANK(E61),"",EndDate)</f>
        <v/>
      </c>
      <c r="D61" s="245">
        <v>50.0</v>
      </c>
      <c r="E61" s="245"/>
      <c r="F61" s="245"/>
      <c r="G61" s="251"/>
      <c r="H61" s="251"/>
      <c r="I61" s="251"/>
      <c r="J61" s="251"/>
      <c r="K61" s="251"/>
      <c r="L61" s="251"/>
      <c r="M61" s="251"/>
      <c r="N61" s="252"/>
      <c r="O61" s="253"/>
      <c r="P61" s="252"/>
      <c r="Q61" s="252"/>
      <c r="R61" s="254"/>
      <c r="S61" s="255"/>
      <c r="T61" s="255"/>
      <c r="U61" s="255"/>
      <c r="V61" s="256"/>
      <c r="W61" s="256"/>
      <c r="X61" s="257"/>
      <c r="Y61" s="20"/>
      <c r="Z61" s="20"/>
      <c r="AA61" s="20"/>
    </row>
    <row r="62" ht="15.0" customHeight="1">
      <c r="A62" s="20" t="str">
        <f>IF(ISBLANK(E62),"",dfName)</f>
        <v/>
      </c>
      <c r="B62" s="20" t="str">
        <f>IF(ISBLANK(E62),"",dfRG)</f>
        <v/>
      </c>
      <c r="C62" s="20" t="str">
        <f>IF(ISBLANK(E62),"",EndDate)</f>
        <v/>
      </c>
      <c r="D62" s="245">
        <v>51.0</v>
      </c>
      <c r="E62" s="245"/>
      <c r="F62" s="245"/>
      <c r="G62" s="251"/>
      <c r="H62" s="251"/>
      <c r="I62" s="251"/>
      <c r="J62" s="251"/>
      <c r="K62" s="251"/>
      <c r="L62" s="251"/>
      <c r="M62" s="251"/>
      <c r="N62" s="252"/>
      <c r="O62" s="253"/>
      <c r="P62" s="252"/>
      <c r="Q62" s="252"/>
      <c r="R62" s="254"/>
      <c r="S62" s="255"/>
      <c r="T62" s="255"/>
      <c r="U62" s="255"/>
      <c r="V62" s="256"/>
      <c r="W62" s="256"/>
      <c r="X62" s="257"/>
      <c r="Y62" s="20"/>
      <c r="Z62" s="20"/>
      <c r="AA62" s="20"/>
    </row>
    <row r="63" ht="15.0" customHeight="1">
      <c r="A63" s="20" t="str">
        <f>IF(ISBLANK(E63),"",dfName)</f>
        <v/>
      </c>
      <c r="B63" s="20" t="str">
        <f>IF(ISBLANK(E63),"",dfRG)</f>
        <v/>
      </c>
      <c r="C63" s="20" t="str">
        <f>IF(ISBLANK(E63),"",EndDate)</f>
        <v/>
      </c>
      <c r="D63" s="245">
        <v>52.0</v>
      </c>
      <c r="E63" s="245"/>
      <c r="F63" s="245"/>
      <c r="G63" s="251"/>
      <c r="H63" s="251"/>
      <c r="I63" s="251"/>
      <c r="J63" s="251"/>
      <c r="K63" s="251"/>
      <c r="L63" s="251"/>
      <c r="M63" s="251"/>
      <c r="N63" s="252"/>
      <c r="O63" s="253"/>
      <c r="P63" s="252"/>
      <c r="Q63" s="252"/>
      <c r="R63" s="254"/>
      <c r="S63" s="255"/>
      <c r="T63" s="255"/>
      <c r="U63" s="255"/>
      <c r="V63" s="256"/>
      <c r="W63" s="256"/>
      <c r="X63" s="257"/>
      <c r="Y63" s="20"/>
      <c r="Z63" s="20"/>
      <c r="AA63" s="20"/>
    </row>
    <row r="64" ht="15.0" customHeight="1">
      <c r="A64" s="20" t="str">
        <f>IF(ISBLANK(E64),"",dfName)</f>
        <v/>
      </c>
      <c r="B64" s="20" t="str">
        <f>IF(ISBLANK(E64),"",dfRG)</f>
        <v/>
      </c>
      <c r="C64" s="20" t="str">
        <f>IF(ISBLANK(E64),"",EndDate)</f>
        <v/>
      </c>
      <c r="D64" s="245">
        <v>53.0</v>
      </c>
      <c r="E64" s="245"/>
      <c r="F64" s="245"/>
      <c r="G64" s="251"/>
      <c r="H64" s="251"/>
      <c r="I64" s="251"/>
      <c r="J64" s="251"/>
      <c r="K64" s="251"/>
      <c r="L64" s="251"/>
      <c r="M64" s="251"/>
      <c r="N64" s="252"/>
      <c r="O64" s="253"/>
      <c r="P64" s="252"/>
      <c r="Q64" s="252"/>
      <c r="R64" s="254"/>
      <c r="S64" s="255"/>
      <c r="T64" s="255"/>
      <c r="U64" s="255"/>
      <c r="V64" s="256"/>
      <c r="W64" s="256"/>
      <c r="X64" s="257"/>
      <c r="Y64" s="20"/>
      <c r="Z64" s="20"/>
      <c r="AA64" s="20"/>
    </row>
    <row r="65" ht="15.0" customHeight="1">
      <c r="A65" s="20" t="str">
        <f>IF(ISBLANK(E65),"",dfName)</f>
        <v/>
      </c>
      <c r="B65" s="20" t="str">
        <f>IF(ISBLANK(E65),"",dfRG)</f>
        <v/>
      </c>
      <c r="C65" s="20" t="str">
        <f>IF(ISBLANK(E65),"",EndDate)</f>
        <v/>
      </c>
      <c r="D65" s="245">
        <v>54.0</v>
      </c>
      <c r="E65" s="245"/>
      <c r="F65" s="245"/>
      <c r="G65" s="251"/>
      <c r="H65" s="251"/>
      <c r="I65" s="251"/>
      <c r="J65" s="251"/>
      <c r="K65" s="251"/>
      <c r="L65" s="251"/>
      <c r="M65" s="251"/>
      <c r="N65" s="252"/>
      <c r="O65" s="253"/>
      <c r="P65" s="252"/>
      <c r="Q65" s="252"/>
      <c r="R65" s="254"/>
      <c r="S65" s="255"/>
      <c r="T65" s="255"/>
      <c r="U65" s="255"/>
      <c r="V65" s="256"/>
      <c r="W65" s="256"/>
      <c r="X65" s="257"/>
      <c r="Y65" s="20"/>
      <c r="Z65" s="20"/>
      <c r="AA65" s="20"/>
    </row>
    <row r="66" ht="15.0" customHeight="1">
      <c r="A66" s="20" t="str">
        <f>IF(ISBLANK(E66),"",dfName)</f>
        <v/>
      </c>
      <c r="B66" s="20" t="str">
        <f>IF(ISBLANK(E66),"",dfRG)</f>
        <v/>
      </c>
      <c r="C66" s="20" t="str">
        <f>IF(ISBLANK(E66),"",EndDate)</f>
        <v/>
      </c>
      <c r="D66" s="245">
        <v>55.0</v>
      </c>
      <c r="E66" s="245"/>
      <c r="F66" s="245"/>
      <c r="G66" s="251"/>
      <c r="H66" s="251"/>
      <c r="I66" s="251"/>
      <c r="J66" s="251"/>
      <c r="K66" s="251"/>
      <c r="L66" s="251"/>
      <c r="M66" s="251"/>
      <c r="N66" s="252"/>
      <c r="O66" s="253"/>
      <c r="P66" s="252"/>
      <c r="Q66" s="252"/>
      <c r="R66" s="254"/>
      <c r="S66" s="255"/>
      <c r="T66" s="255"/>
      <c r="U66" s="255"/>
      <c r="V66" s="256"/>
      <c r="W66" s="256"/>
      <c r="X66" s="257"/>
      <c r="Y66" s="20"/>
      <c r="Z66" s="20"/>
      <c r="AA66" s="20"/>
    </row>
    <row r="67" ht="15.0" customHeight="1">
      <c r="A67" s="20" t="str">
        <f>IF(ISBLANK(E67),"",dfName)</f>
        <v/>
      </c>
      <c r="B67" s="20" t="str">
        <f>IF(ISBLANK(E67),"",dfRG)</f>
        <v/>
      </c>
      <c r="C67" s="20" t="str">
        <f>IF(ISBLANK(E67),"",EndDate)</f>
        <v/>
      </c>
      <c r="D67" s="245">
        <v>56.0</v>
      </c>
      <c r="E67" s="245"/>
      <c r="F67" s="245"/>
      <c r="G67" s="251"/>
      <c r="H67" s="251"/>
      <c r="I67" s="251"/>
      <c r="J67" s="251"/>
      <c r="K67" s="251"/>
      <c r="L67" s="251"/>
      <c r="M67" s="251"/>
      <c r="N67" s="252"/>
      <c r="O67" s="253"/>
      <c r="P67" s="252"/>
      <c r="Q67" s="252"/>
      <c r="R67" s="254"/>
      <c r="S67" s="255"/>
      <c r="T67" s="255"/>
      <c r="U67" s="255"/>
      <c r="V67" s="256"/>
      <c r="W67" s="256"/>
      <c r="X67" s="257"/>
      <c r="Y67" s="20"/>
      <c r="Z67" s="20"/>
      <c r="AA67" s="20"/>
    </row>
    <row r="68" ht="15.0" customHeight="1">
      <c r="A68" s="20" t="str">
        <f>IF(ISBLANK(E68),"",dfName)</f>
        <v/>
      </c>
      <c r="B68" s="20" t="str">
        <f>IF(ISBLANK(E68),"",dfRG)</f>
        <v/>
      </c>
      <c r="C68" s="20" t="str">
        <f>IF(ISBLANK(E68),"",EndDate)</f>
        <v/>
      </c>
      <c r="D68" s="245">
        <v>57.0</v>
      </c>
      <c r="E68" s="245"/>
      <c r="F68" s="245"/>
      <c r="G68" s="251"/>
      <c r="H68" s="251"/>
      <c r="I68" s="251"/>
      <c r="J68" s="251"/>
      <c r="K68" s="251"/>
      <c r="L68" s="251"/>
      <c r="M68" s="251"/>
      <c r="N68" s="252"/>
      <c r="O68" s="253"/>
      <c r="P68" s="252"/>
      <c r="Q68" s="252"/>
      <c r="R68" s="254"/>
      <c r="S68" s="255"/>
      <c r="T68" s="255"/>
      <c r="U68" s="255"/>
      <c r="V68" s="256"/>
      <c r="W68" s="256"/>
      <c r="X68" s="257"/>
      <c r="Y68" s="20"/>
      <c r="Z68" s="20"/>
      <c r="AA68" s="20"/>
    </row>
    <row r="69" ht="15.0" customHeight="1">
      <c r="A69" s="20" t="str">
        <f>IF(ISBLANK(E69),"",dfName)</f>
        <v/>
      </c>
      <c r="B69" s="20" t="str">
        <f>IF(ISBLANK(E69),"",dfRG)</f>
        <v/>
      </c>
      <c r="C69" s="20" t="str">
        <f>IF(ISBLANK(E69),"",EndDate)</f>
        <v/>
      </c>
      <c r="D69" s="245">
        <v>58.0</v>
      </c>
      <c r="E69" s="245"/>
      <c r="F69" s="245"/>
      <c r="G69" s="251"/>
      <c r="H69" s="251"/>
      <c r="I69" s="251"/>
      <c r="J69" s="251"/>
      <c r="K69" s="251"/>
      <c r="L69" s="251"/>
      <c r="M69" s="251"/>
      <c r="N69" s="252"/>
      <c r="O69" s="253"/>
      <c r="P69" s="252"/>
      <c r="Q69" s="252"/>
      <c r="R69" s="254"/>
      <c r="S69" s="255"/>
      <c r="T69" s="255"/>
      <c r="U69" s="255"/>
      <c r="V69" s="256"/>
      <c r="W69" s="256"/>
      <c r="X69" s="257"/>
      <c r="Y69" s="20"/>
      <c r="Z69" s="20"/>
      <c r="AA69" s="20"/>
    </row>
    <row r="70" ht="15.0" customHeight="1">
      <c r="A70" s="20" t="str">
        <f>IF(ISBLANK(E70),"",dfName)</f>
        <v/>
      </c>
      <c r="B70" s="20" t="str">
        <f>IF(ISBLANK(E70),"",dfRG)</f>
        <v/>
      </c>
      <c r="C70" s="20" t="str">
        <f>IF(ISBLANK(E70),"",EndDate)</f>
        <v/>
      </c>
      <c r="D70" s="245">
        <v>59.0</v>
      </c>
      <c r="E70" s="245"/>
      <c r="F70" s="245"/>
      <c r="G70" s="251"/>
      <c r="H70" s="251"/>
      <c r="I70" s="251"/>
      <c r="J70" s="251"/>
      <c r="K70" s="251"/>
      <c r="L70" s="251"/>
      <c r="M70" s="251"/>
      <c r="N70" s="252"/>
      <c r="O70" s="253"/>
      <c r="P70" s="252"/>
      <c r="Q70" s="252"/>
      <c r="R70" s="254"/>
      <c r="S70" s="255"/>
      <c r="T70" s="255"/>
      <c r="U70" s="255"/>
      <c r="V70" s="256"/>
      <c r="W70" s="256"/>
      <c r="X70" s="257"/>
      <c r="Y70" s="20"/>
      <c r="Z70" s="20"/>
      <c r="AA70" s="20"/>
    </row>
    <row r="71" ht="15.0" customHeight="1">
      <c r="A71" s="20" t="str">
        <f>IF(ISBLANK(E71),"",dfName)</f>
        <v/>
      </c>
      <c r="B71" s="20" t="str">
        <f>IF(ISBLANK(E71),"",dfRG)</f>
        <v/>
      </c>
      <c r="C71" s="20" t="str">
        <f>IF(ISBLANK(E71),"",EndDate)</f>
        <v/>
      </c>
      <c r="D71" s="245">
        <v>60.0</v>
      </c>
      <c r="E71" s="245"/>
      <c r="F71" s="245"/>
      <c r="G71" s="251"/>
      <c r="H71" s="251"/>
      <c r="I71" s="251"/>
      <c r="J71" s="251"/>
      <c r="K71" s="251"/>
      <c r="L71" s="251"/>
      <c r="M71" s="251"/>
      <c r="N71" s="252"/>
      <c r="O71" s="253"/>
      <c r="P71" s="252"/>
      <c r="Q71" s="252"/>
      <c r="R71" s="254"/>
      <c r="S71" s="255"/>
      <c r="T71" s="255"/>
      <c r="U71" s="255"/>
      <c r="V71" s="256"/>
      <c r="W71" s="256"/>
      <c r="X71" s="257"/>
      <c r="Y71" s="20"/>
      <c r="Z71" s="20"/>
      <c r="AA71" s="20"/>
    </row>
    <row r="72" ht="15.0" customHeight="1">
      <c r="A72" s="20" t="str">
        <f>IF(ISBLANK(E72),"",dfName)</f>
        <v/>
      </c>
      <c r="B72" s="20" t="str">
        <f>IF(ISBLANK(E72),"",dfRG)</f>
        <v/>
      </c>
      <c r="C72" s="20" t="str">
        <f>IF(ISBLANK(E72),"",EndDate)</f>
        <v/>
      </c>
      <c r="D72" s="245">
        <v>61.0</v>
      </c>
      <c r="E72" s="245"/>
      <c r="F72" s="245"/>
      <c r="G72" s="251"/>
      <c r="H72" s="251"/>
      <c r="I72" s="251"/>
      <c r="J72" s="251"/>
      <c r="K72" s="251"/>
      <c r="L72" s="251"/>
      <c r="M72" s="251"/>
      <c r="N72" s="252"/>
      <c r="O72" s="253"/>
      <c r="P72" s="252"/>
      <c r="Q72" s="252"/>
      <c r="R72" s="254"/>
      <c r="S72" s="255"/>
      <c r="T72" s="255"/>
      <c r="U72" s="255"/>
      <c r="V72" s="256"/>
      <c r="W72" s="256"/>
      <c r="X72" s="257"/>
      <c r="Y72" s="20"/>
      <c r="Z72" s="20"/>
      <c r="AA72" s="20"/>
    </row>
    <row r="73" ht="15.0" customHeight="1">
      <c r="A73" s="20" t="str">
        <f>IF(ISBLANK(E73),"",dfName)</f>
        <v/>
      </c>
      <c r="B73" s="20" t="str">
        <f>IF(ISBLANK(E73),"",dfRG)</f>
        <v/>
      </c>
      <c r="C73" s="20" t="str">
        <f>IF(ISBLANK(E73),"",EndDate)</f>
        <v/>
      </c>
      <c r="D73" s="245">
        <v>62.0</v>
      </c>
      <c r="E73" s="245"/>
      <c r="F73" s="245"/>
      <c r="G73" s="251"/>
      <c r="H73" s="251"/>
      <c r="I73" s="251"/>
      <c r="J73" s="251"/>
      <c r="K73" s="251"/>
      <c r="L73" s="251"/>
      <c r="M73" s="251"/>
      <c r="N73" s="252"/>
      <c r="O73" s="253"/>
      <c r="P73" s="252"/>
      <c r="Q73" s="252"/>
      <c r="R73" s="254"/>
      <c r="S73" s="255"/>
      <c r="T73" s="255"/>
      <c r="U73" s="255"/>
      <c r="V73" s="256"/>
      <c r="W73" s="256"/>
      <c r="X73" s="257"/>
      <c r="Y73" s="20"/>
      <c r="Z73" s="20"/>
      <c r="AA73" s="20"/>
    </row>
    <row r="74" ht="15.0" customHeight="1">
      <c r="A74" s="20" t="str">
        <f>IF(ISBLANK(E74),"",dfName)</f>
        <v/>
      </c>
      <c r="B74" s="20" t="str">
        <f>IF(ISBLANK(E74),"",dfRG)</f>
        <v/>
      </c>
      <c r="C74" s="20" t="str">
        <f>IF(ISBLANK(E74),"",EndDate)</f>
        <v/>
      </c>
      <c r="D74" s="245">
        <v>63.0</v>
      </c>
      <c r="E74" s="245"/>
      <c r="F74" s="245"/>
      <c r="G74" s="251"/>
      <c r="H74" s="251"/>
      <c r="I74" s="251"/>
      <c r="J74" s="251"/>
      <c r="K74" s="251"/>
      <c r="L74" s="251"/>
      <c r="M74" s="251"/>
      <c r="N74" s="252"/>
      <c r="O74" s="253"/>
      <c r="P74" s="252"/>
      <c r="Q74" s="252"/>
      <c r="R74" s="254"/>
      <c r="S74" s="255"/>
      <c r="T74" s="255"/>
      <c r="U74" s="255"/>
      <c r="V74" s="256"/>
      <c r="W74" s="256"/>
      <c r="X74" s="257"/>
      <c r="Y74" s="20"/>
      <c r="Z74" s="20"/>
      <c r="AA74" s="20"/>
    </row>
    <row r="75" ht="15.0" customHeight="1">
      <c r="A75" s="20" t="str">
        <f>IF(ISBLANK(E75),"",dfName)</f>
        <v/>
      </c>
      <c r="B75" s="20" t="str">
        <f>IF(ISBLANK(E75),"",dfRG)</f>
        <v/>
      </c>
      <c r="C75" s="20" t="str">
        <f>IF(ISBLANK(E75),"",EndDate)</f>
        <v/>
      </c>
      <c r="D75" s="245">
        <v>64.0</v>
      </c>
      <c r="E75" s="245"/>
      <c r="F75" s="245"/>
      <c r="G75" s="251"/>
      <c r="H75" s="251"/>
      <c r="I75" s="251"/>
      <c r="J75" s="251"/>
      <c r="K75" s="251"/>
      <c r="L75" s="251"/>
      <c r="M75" s="251"/>
      <c r="N75" s="252"/>
      <c r="O75" s="253"/>
      <c r="P75" s="252"/>
      <c r="Q75" s="252"/>
      <c r="R75" s="254"/>
      <c r="S75" s="255"/>
      <c r="T75" s="255"/>
      <c r="U75" s="255"/>
      <c r="V75" s="256"/>
      <c r="W75" s="256"/>
      <c r="X75" s="257"/>
      <c r="Y75" s="20"/>
      <c r="Z75" s="20"/>
      <c r="AA75" s="20"/>
    </row>
    <row r="76" ht="15.0" customHeight="1">
      <c r="A76" s="20" t="str">
        <f>IF(ISBLANK(E76),"",dfName)</f>
        <v/>
      </c>
      <c r="B76" s="20" t="str">
        <f>IF(ISBLANK(E76),"",dfRG)</f>
        <v/>
      </c>
      <c r="C76" s="20" t="str">
        <f>IF(ISBLANK(E76),"",EndDate)</f>
        <v/>
      </c>
      <c r="D76" s="245">
        <v>65.0</v>
      </c>
      <c r="E76" s="245"/>
      <c r="F76" s="245"/>
      <c r="G76" s="251"/>
      <c r="H76" s="251"/>
      <c r="I76" s="251"/>
      <c r="J76" s="251"/>
      <c r="K76" s="251"/>
      <c r="L76" s="251"/>
      <c r="M76" s="251"/>
      <c r="N76" s="252"/>
      <c r="O76" s="253"/>
      <c r="P76" s="252"/>
      <c r="Q76" s="252"/>
      <c r="R76" s="254"/>
      <c r="S76" s="255"/>
      <c r="T76" s="255"/>
      <c r="U76" s="255"/>
      <c r="V76" s="256"/>
      <c r="W76" s="256"/>
      <c r="X76" s="257"/>
      <c r="Y76" s="20"/>
      <c r="Z76" s="20"/>
      <c r="AA76" s="20"/>
    </row>
    <row r="77" ht="15.0" customHeight="1">
      <c r="A77" s="20" t="str">
        <f>IF(ISBLANK(E77),"",dfName)</f>
        <v/>
      </c>
      <c r="B77" s="20" t="str">
        <f>IF(ISBLANK(E77),"",dfRG)</f>
        <v/>
      </c>
      <c r="C77" s="20" t="str">
        <f>IF(ISBLANK(E77),"",EndDate)</f>
        <v/>
      </c>
      <c r="D77" s="245">
        <v>66.0</v>
      </c>
      <c r="E77" s="245"/>
      <c r="F77" s="245"/>
      <c r="G77" s="251"/>
      <c r="H77" s="251"/>
      <c r="I77" s="251"/>
      <c r="J77" s="251"/>
      <c r="K77" s="251"/>
      <c r="L77" s="251"/>
      <c r="M77" s="251"/>
      <c r="N77" s="252"/>
      <c r="O77" s="253"/>
      <c r="P77" s="252"/>
      <c r="Q77" s="252"/>
      <c r="R77" s="254"/>
      <c r="S77" s="255"/>
      <c r="T77" s="255"/>
      <c r="U77" s="255"/>
      <c r="V77" s="256"/>
      <c r="W77" s="256"/>
      <c r="X77" s="257"/>
      <c r="Y77" s="20"/>
      <c r="Z77" s="20"/>
      <c r="AA77" s="20"/>
    </row>
    <row r="78" ht="15.0" customHeight="1">
      <c r="A78" s="20" t="str">
        <f>IF(ISBLANK(E78),"",dfName)</f>
        <v/>
      </c>
      <c r="B78" s="20" t="str">
        <f>IF(ISBLANK(E78),"",dfRG)</f>
        <v/>
      </c>
      <c r="C78" s="20" t="str">
        <f>IF(ISBLANK(E78),"",EndDate)</f>
        <v/>
      </c>
      <c r="D78" s="245">
        <v>67.0</v>
      </c>
      <c r="E78" s="245"/>
      <c r="F78" s="245"/>
      <c r="G78" s="251"/>
      <c r="H78" s="251"/>
      <c r="I78" s="251"/>
      <c r="J78" s="251"/>
      <c r="K78" s="251"/>
      <c r="L78" s="251"/>
      <c r="M78" s="251"/>
      <c r="N78" s="252"/>
      <c r="O78" s="253"/>
      <c r="P78" s="252"/>
      <c r="Q78" s="252"/>
      <c r="R78" s="254"/>
      <c r="S78" s="255"/>
      <c r="T78" s="255"/>
      <c r="U78" s="255"/>
      <c r="V78" s="256"/>
      <c r="W78" s="256"/>
      <c r="X78" s="257"/>
      <c r="Y78" s="20"/>
      <c r="Z78" s="20"/>
      <c r="AA78" s="20"/>
    </row>
    <row r="79" ht="15.0" customHeight="1">
      <c r="A79" s="20" t="str">
        <f>IF(ISBLANK(E79),"",dfName)</f>
        <v/>
      </c>
      <c r="B79" s="20" t="str">
        <f>IF(ISBLANK(E79),"",dfRG)</f>
        <v/>
      </c>
      <c r="C79" s="20" t="str">
        <f>IF(ISBLANK(E79),"",EndDate)</f>
        <v/>
      </c>
      <c r="D79" s="245">
        <v>68.0</v>
      </c>
      <c r="E79" s="245"/>
      <c r="F79" s="245"/>
      <c r="G79" s="251"/>
      <c r="H79" s="251"/>
      <c r="I79" s="251"/>
      <c r="J79" s="251"/>
      <c r="K79" s="251"/>
      <c r="L79" s="251"/>
      <c r="M79" s="251"/>
      <c r="N79" s="252"/>
      <c r="O79" s="253"/>
      <c r="P79" s="252"/>
      <c r="Q79" s="252"/>
      <c r="R79" s="254"/>
      <c r="S79" s="255"/>
      <c r="T79" s="255"/>
      <c r="U79" s="255"/>
      <c r="V79" s="256"/>
      <c r="W79" s="256"/>
      <c r="X79" s="257"/>
      <c r="Y79" s="20"/>
      <c r="Z79" s="20"/>
      <c r="AA79" s="20"/>
    </row>
    <row r="80" ht="15.0" customHeight="1">
      <c r="A80" s="20" t="str">
        <f>IF(ISBLANK(E80),"",dfName)</f>
        <v/>
      </c>
      <c r="B80" s="20" t="str">
        <f>IF(ISBLANK(E80),"",dfRG)</f>
        <v/>
      </c>
      <c r="C80" s="20" t="str">
        <f>IF(ISBLANK(E80),"",EndDate)</f>
        <v/>
      </c>
      <c r="D80" s="245">
        <v>69.0</v>
      </c>
      <c r="E80" s="245"/>
      <c r="F80" s="245"/>
      <c r="G80" s="251"/>
      <c r="H80" s="251"/>
      <c r="I80" s="251"/>
      <c r="J80" s="251"/>
      <c r="K80" s="251"/>
      <c r="L80" s="251"/>
      <c r="M80" s="251"/>
      <c r="N80" s="252"/>
      <c r="O80" s="253"/>
      <c r="P80" s="252"/>
      <c r="Q80" s="252"/>
      <c r="R80" s="254"/>
      <c r="S80" s="255"/>
      <c r="T80" s="255"/>
      <c r="U80" s="255"/>
      <c r="V80" s="256"/>
      <c r="W80" s="256"/>
      <c r="X80" s="257"/>
      <c r="Y80" s="20"/>
      <c r="Z80" s="20"/>
      <c r="AA80" s="20"/>
    </row>
    <row r="81" ht="15.0" customHeight="1">
      <c r="A81" s="20" t="str">
        <f>IF(ISBLANK(E81),"",dfName)</f>
        <v/>
      </c>
      <c r="B81" s="20" t="str">
        <f>IF(ISBLANK(E81),"",dfRG)</f>
        <v/>
      </c>
      <c r="C81" s="20" t="str">
        <f>IF(ISBLANK(E81),"",EndDate)</f>
        <v/>
      </c>
      <c r="D81" s="245">
        <v>70.0</v>
      </c>
      <c r="E81" s="245"/>
      <c r="F81" s="245"/>
      <c r="G81" s="251"/>
      <c r="H81" s="251"/>
      <c r="I81" s="251"/>
      <c r="J81" s="251"/>
      <c r="K81" s="251"/>
      <c r="L81" s="251"/>
      <c r="M81" s="251"/>
      <c r="N81" s="252"/>
      <c r="O81" s="253"/>
      <c r="P81" s="252"/>
      <c r="Q81" s="252"/>
      <c r="R81" s="254"/>
      <c r="S81" s="255"/>
      <c r="T81" s="255"/>
      <c r="U81" s="255"/>
      <c r="V81" s="256"/>
      <c r="W81" s="256"/>
      <c r="X81" s="257"/>
      <c r="Y81" s="20"/>
      <c r="Z81" s="20"/>
      <c r="AA81" s="20"/>
    </row>
    <row r="82" ht="15.0" customHeight="1">
      <c r="A82" s="20" t="str">
        <f>IF(ISBLANK(E82),"",dfName)</f>
        <v/>
      </c>
      <c r="B82" s="20" t="str">
        <f>IF(ISBLANK(E82),"",dfRG)</f>
        <v/>
      </c>
      <c r="C82" s="20" t="str">
        <f>IF(ISBLANK(E82),"",EndDate)</f>
        <v/>
      </c>
      <c r="D82" s="245">
        <v>71.0</v>
      </c>
      <c r="E82" s="245"/>
      <c r="F82" s="245"/>
      <c r="G82" s="251"/>
      <c r="H82" s="251"/>
      <c r="I82" s="251"/>
      <c r="J82" s="251"/>
      <c r="K82" s="251"/>
      <c r="L82" s="251"/>
      <c r="M82" s="251"/>
      <c r="N82" s="252"/>
      <c r="O82" s="253"/>
      <c r="P82" s="252"/>
      <c r="Q82" s="252"/>
      <c r="R82" s="254"/>
      <c r="S82" s="255"/>
      <c r="T82" s="255"/>
      <c r="U82" s="255"/>
      <c r="V82" s="256"/>
      <c r="W82" s="256"/>
      <c r="X82" s="257"/>
      <c r="Y82" s="20"/>
      <c r="Z82" s="20"/>
      <c r="AA82" s="20"/>
    </row>
    <row r="83" ht="15.0" customHeight="1">
      <c r="A83" s="20" t="str">
        <f>IF(ISBLANK(E83),"",dfName)</f>
        <v/>
      </c>
      <c r="B83" s="20" t="str">
        <f>IF(ISBLANK(E83),"",dfRG)</f>
        <v/>
      </c>
      <c r="C83" s="20" t="str">
        <f>IF(ISBLANK(E83),"",EndDate)</f>
        <v/>
      </c>
      <c r="D83" s="245">
        <v>72.0</v>
      </c>
      <c r="E83" s="245"/>
      <c r="F83" s="245"/>
      <c r="G83" s="251"/>
      <c r="H83" s="251"/>
      <c r="I83" s="251"/>
      <c r="J83" s="251"/>
      <c r="K83" s="251"/>
      <c r="L83" s="251"/>
      <c r="M83" s="251"/>
      <c r="N83" s="252"/>
      <c r="O83" s="253"/>
      <c r="P83" s="252"/>
      <c r="Q83" s="252"/>
      <c r="R83" s="254"/>
      <c r="S83" s="255"/>
      <c r="T83" s="255"/>
      <c r="U83" s="255"/>
      <c r="V83" s="256"/>
      <c r="W83" s="256"/>
      <c r="X83" s="257"/>
      <c r="Y83" s="20"/>
      <c r="Z83" s="20"/>
      <c r="AA83" s="20"/>
    </row>
    <row r="84" ht="15.0" customHeight="1">
      <c r="A84" s="20" t="str">
        <f>IF(ISBLANK(E84),"",dfName)</f>
        <v/>
      </c>
      <c r="B84" s="20" t="str">
        <f>IF(ISBLANK(E84),"",dfRG)</f>
        <v/>
      </c>
      <c r="C84" s="20" t="str">
        <f>IF(ISBLANK(E84),"",EndDate)</f>
        <v/>
      </c>
      <c r="D84" s="245">
        <v>73.0</v>
      </c>
      <c r="E84" s="245"/>
      <c r="F84" s="245"/>
      <c r="G84" s="251"/>
      <c r="H84" s="251"/>
      <c r="I84" s="251"/>
      <c r="J84" s="251"/>
      <c r="K84" s="251"/>
      <c r="L84" s="251"/>
      <c r="M84" s="251"/>
      <c r="N84" s="252"/>
      <c r="O84" s="253"/>
      <c r="P84" s="252"/>
      <c r="Q84" s="252"/>
      <c r="R84" s="254"/>
      <c r="S84" s="255"/>
      <c r="T84" s="255"/>
      <c r="U84" s="255"/>
      <c r="V84" s="256"/>
      <c r="W84" s="256"/>
      <c r="X84" s="257"/>
      <c r="Y84" s="20"/>
      <c r="Z84" s="20"/>
      <c r="AA84" s="20"/>
    </row>
    <row r="85" ht="15.0" customHeight="1">
      <c r="A85" s="20" t="str">
        <f>IF(ISBLANK(E85),"",dfName)</f>
        <v/>
      </c>
      <c r="B85" s="20" t="str">
        <f>IF(ISBLANK(E85),"",dfRG)</f>
        <v/>
      </c>
      <c r="C85" s="20" t="str">
        <f>IF(ISBLANK(E85),"",EndDate)</f>
        <v/>
      </c>
      <c r="D85" s="245">
        <v>74.0</v>
      </c>
      <c r="E85" s="245"/>
      <c r="F85" s="245"/>
      <c r="G85" s="251"/>
      <c r="H85" s="251"/>
      <c r="I85" s="251"/>
      <c r="J85" s="251"/>
      <c r="K85" s="251"/>
      <c r="L85" s="251"/>
      <c r="M85" s="251"/>
      <c r="N85" s="252"/>
      <c r="O85" s="253"/>
      <c r="P85" s="252"/>
      <c r="Q85" s="252"/>
      <c r="R85" s="254"/>
      <c r="S85" s="255"/>
      <c r="T85" s="255"/>
      <c r="U85" s="255"/>
      <c r="V85" s="256"/>
      <c r="W85" s="256"/>
      <c r="X85" s="257"/>
      <c r="Y85" s="20"/>
      <c r="Z85" s="20"/>
      <c r="AA85" s="20"/>
    </row>
    <row r="86" ht="15.0" customHeight="1">
      <c r="A86" s="20" t="str">
        <f>IF(ISBLANK(E86),"",dfName)</f>
        <v/>
      </c>
      <c r="B86" s="20" t="str">
        <f>IF(ISBLANK(E86),"",dfRG)</f>
        <v/>
      </c>
      <c r="C86" s="20" t="str">
        <f>IF(ISBLANK(E86),"",EndDate)</f>
        <v/>
      </c>
      <c r="D86" s="245">
        <v>75.0</v>
      </c>
      <c r="E86" s="245"/>
      <c r="F86" s="245"/>
      <c r="G86" s="251"/>
      <c r="H86" s="251"/>
      <c r="I86" s="251"/>
      <c r="J86" s="251"/>
      <c r="K86" s="251"/>
      <c r="L86" s="251"/>
      <c r="M86" s="251"/>
      <c r="N86" s="252"/>
      <c r="O86" s="253"/>
      <c r="P86" s="252"/>
      <c r="Q86" s="252"/>
      <c r="R86" s="254"/>
      <c r="S86" s="255"/>
      <c r="T86" s="255"/>
      <c r="U86" s="255"/>
      <c r="V86" s="256"/>
      <c r="W86" s="256"/>
      <c r="X86" s="257"/>
      <c r="Y86" s="20"/>
      <c r="Z86" s="20"/>
      <c r="AA86" s="20"/>
    </row>
    <row r="87" ht="15.0" customHeight="1">
      <c r="A87" s="20" t="str">
        <f>IF(ISBLANK(E87),"",dfName)</f>
        <v/>
      </c>
      <c r="B87" s="20" t="str">
        <f>IF(ISBLANK(E87),"",dfRG)</f>
        <v/>
      </c>
      <c r="C87" s="20" t="str">
        <f>IF(ISBLANK(E87),"",EndDate)</f>
        <v/>
      </c>
      <c r="D87" s="245">
        <v>76.0</v>
      </c>
      <c r="E87" s="245"/>
      <c r="F87" s="245"/>
      <c r="G87" s="251"/>
      <c r="H87" s="251"/>
      <c r="I87" s="251"/>
      <c r="J87" s="251"/>
      <c r="K87" s="251"/>
      <c r="L87" s="251"/>
      <c r="M87" s="251"/>
      <c r="N87" s="252"/>
      <c r="O87" s="253"/>
      <c r="P87" s="252"/>
      <c r="Q87" s="252"/>
      <c r="R87" s="254"/>
      <c r="S87" s="255"/>
      <c r="T87" s="255"/>
      <c r="U87" s="255"/>
      <c r="V87" s="256"/>
      <c r="W87" s="256"/>
      <c r="X87" s="257"/>
      <c r="Y87" s="20"/>
      <c r="Z87" s="20"/>
      <c r="AA87" s="20"/>
    </row>
    <row r="88" ht="15.0" customHeight="1">
      <c r="A88" s="20" t="str">
        <f>IF(ISBLANK(E88),"",dfName)</f>
        <v/>
      </c>
      <c r="B88" s="20" t="str">
        <f>IF(ISBLANK(E88),"",dfRG)</f>
        <v/>
      </c>
      <c r="C88" s="20" t="str">
        <f>IF(ISBLANK(E88),"",EndDate)</f>
        <v/>
      </c>
      <c r="D88" s="245">
        <v>77.0</v>
      </c>
      <c r="E88" s="245"/>
      <c r="F88" s="245"/>
      <c r="G88" s="251"/>
      <c r="H88" s="251"/>
      <c r="I88" s="251"/>
      <c r="J88" s="251"/>
      <c r="K88" s="251"/>
      <c r="L88" s="251"/>
      <c r="M88" s="251"/>
      <c r="N88" s="252"/>
      <c r="O88" s="253"/>
      <c r="P88" s="252"/>
      <c r="Q88" s="252"/>
      <c r="R88" s="254"/>
      <c r="S88" s="255"/>
      <c r="T88" s="255"/>
      <c r="U88" s="255"/>
      <c r="V88" s="256"/>
      <c r="W88" s="256"/>
      <c r="X88" s="257"/>
      <c r="Y88" s="20"/>
      <c r="Z88" s="20"/>
      <c r="AA88" s="20"/>
    </row>
    <row r="89" ht="15.0" customHeight="1">
      <c r="A89" s="20" t="str">
        <f>IF(ISBLANK(E89),"",dfName)</f>
        <v/>
      </c>
      <c r="B89" s="20" t="str">
        <f>IF(ISBLANK(E89),"",dfRG)</f>
        <v/>
      </c>
      <c r="C89" s="20" t="str">
        <f>IF(ISBLANK(E89),"",EndDate)</f>
        <v/>
      </c>
      <c r="D89" s="245">
        <v>78.0</v>
      </c>
      <c r="E89" s="245"/>
      <c r="F89" s="245"/>
      <c r="G89" s="251"/>
      <c r="H89" s="251"/>
      <c r="I89" s="251"/>
      <c r="J89" s="251"/>
      <c r="K89" s="251"/>
      <c r="L89" s="251"/>
      <c r="M89" s="251"/>
      <c r="N89" s="252"/>
      <c r="O89" s="253"/>
      <c r="P89" s="252"/>
      <c r="Q89" s="252"/>
      <c r="R89" s="254"/>
      <c r="S89" s="255"/>
      <c r="T89" s="255"/>
      <c r="U89" s="255"/>
      <c r="V89" s="256"/>
      <c r="W89" s="256"/>
      <c r="X89" s="257"/>
      <c r="Y89" s="20"/>
      <c r="Z89" s="20"/>
      <c r="AA89" s="20"/>
    </row>
    <row r="90" ht="15.0" customHeight="1">
      <c r="A90" s="20" t="str">
        <f>IF(ISBLANK(E90),"",dfName)</f>
        <v/>
      </c>
      <c r="B90" s="20" t="str">
        <f>IF(ISBLANK(E90),"",dfRG)</f>
        <v/>
      </c>
      <c r="C90" s="20" t="str">
        <f>IF(ISBLANK(E90),"",EndDate)</f>
        <v/>
      </c>
      <c r="D90" s="245">
        <v>79.0</v>
      </c>
      <c r="E90" s="245"/>
      <c r="F90" s="245"/>
      <c r="G90" s="251"/>
      <c r="H90" s="251"/>
      <c r="I90" s="251"/>
      <c r="J90" s="251"/>
      <c r="K90" s="251"/>
      <c r="L90" s="251"/>
      <c r="M90" s="251"/>
      <c r="N90" s="252"/>
      <c r="O90" s="253"/>
      <c r="P90" s="252"/>
      <c r="Q90" s="252"/>
      <c r="R90" s="254"/>
      <c r="S90" s="255"/>
      <c r="T90" s="255"/>
      <c r="U90" s="255"/>
      <c r="V90" s="256"/>
      <c r="W90" s="256"/>
      <c r="X90" s="257"/>
      <c r="Y90" s="20"/>
      <c r="Z90" s="20"/>
      <c r="AA90" s="20"/>
    </row>
    <row r="91" ht="15.0" customHeight="1">
      <c r="A91" s="20" t="str">
        <f>IF(ISBLANK(E91),"",dfName)</f>
        <v/>
      </c>
      <c r="B91" s="20" t="str">
        <f>IF(ISBLANK(E91),"",dfRG)</f>
        <v/>
      </c>
      <c r="C91" s="20" t="str">
        <f>IF(ISBLANK(E91),"",EndDate)</f>
        <v/>
      </c>
      <c r="D91" s="245">
        <v>80.0</v>
      </c>
      <c r="E91" s="245"/>
      <c r="F91" s="245"/>
      <c r="G91" s="251"/>
      <c r="H91" s="251"/>
      <c r="I91" s="251"/>
      <c r="J91" s="251"/>
      <c r="K91" s="251"/>
      <c r="L91" s="251"/>
      <c r="M91" s="251"/>
      <c r="N91" s="252"/>
      <c r="O91" s="253"/>
      <c r="P91" s="252"/>
      <c r="Q91" s="252"/>
      <c r="R91" s="254"/>
      <c r="S91" s="255"/>
      <c r="T91" s="255"/>
      <c r="U91" s="255"/>
      <c r="V91" s="256"/>
      <c r="W91" s="256"/>
      <c r="X91" s="257"/>
      <c r="Y91" s="20"/>
      <c r="Z91" s="20"/>
      <c r="AA91" s="20"/>
    </row>
    <row r="92" ht="15.0" customHeight="1">
      <c r="A92" s="20" t="str">
        <f>IF(ISBLANK(E92),"",dfName)</f>
        <v/>
      </c>
      <c r="B92" s="20" t="str">
        <f>IF(ISBLANK(E92),"",dfRG)</f>
        <v/>
      </c>
      <c r="C92" s="20" t="str">
        <f>IF(ISBLANK(E92),"",EndDate)</f>
        <v/>
      </c>
      <c r="D92" s="245">
        <v>81.0</v>
      </c>
      <c r="E92" s="245"/>
      <c r="F92" s="245"/>
      <c r="G92" s="251"/>
      <c r="H92" s="251"/>
      <c r="I92" s="251"/>
      <c r="J92" s="251"/>
      <c r="K92" s="251"/>
      <c r="L92" s="251"/>
      <c r="M92" s="251"/>
      <c r="N92" s="252"/>
      <c r="O92" s="253"/>
      <c r="P92" s="252"/>
      <c r="Q92" s="252"/>
      <c r="R92" s="254"/>
      <c r="S92" s="255"/>
      <c r="T92" s="255"/>
      <c r="U92" s="255"/>
      <c r="V92" s="256"/>
      <c r="W92" s="256"/>
      <c r="X92" s="257"/>
      <c r="Y92" s="20"/>
      <c r="Z92" s="20"/>
      <c r="AA92" s="20"/>
    </row>
    <row r="93" ht="15.0" customHeight="1">
      <c r="A93" s="20" t="str">
        <f>IF(ISBLANK(E93),"",dfName)</f>
        <v/>
      </c>
      <c r="B93" s="20" t="str">
        <f>IF(ISBLANK(E93),"",dfRG)</f>
        <v/>
      </c>
      <c r="C93" s="20" t="str">
        <f>IF(ISBLANK(E93),"",EndDate)</f>
        <v/>
      </c>
      <c r="D93" s="245">
        <v>82.0</v>
      </c>
      <c r="E93" s="245"/>
      <c r="F93" s="245"/>
      <c r="G93" s="251"/>
      <c r="H93" s="251"/>
      <c r="I93" s="251"/>
      <c r="J93" s="251"/>
      <c r="K93" s="251"/>
      <c r="L93" s="251"/>
      <c r="M93" s="251"/>
      <c r="N93" s="252"/>
      <c r="O93" s="253"/>
      <c r="P93" s="252"/>
      <c r="Q93" s="252"/>
      <c r="R93" s="254"/>
      <c r="S93" s="255"/>
      <c r="T93" s="255"/>
      <c r="U93" s="255"/>
      <c r="V93" s="256"/>
      <c r="W93" s="256"/>
      <c r="X93" s="257"/>
      <c r="Y93" s="20"/>
      <c r="Z93" s="20"/>
      <c r="AA93" s="20"/>
    </row>
    <row r="94" ht="15.0" customHeight="1">
      <c r="A94" s="20" t="str">
        <f>IF(ISBLANK(E94),"",dfName)</f>
        <v/>
      </c>
      <c r="B94" s="20" t="str">
        <f>IF(ISBLANK(E94),"",dfRG)</f>
        <v/>
      </c>
      <c r="C94" s="20" t="str">
        <f>IF(ISBLANK(E94),"",EndDate)</f>
        <v/>
      </c>
      <c r="D94" s="245">
        <v>83.0</v>
      </c>
      <c r="E94" s="245"/>
      <c r="F94" s="245"/>
      <c r="G94" s="251"/>
      <c r="H94" s="251"/>
      <c r="I94" s="251"/>
      <c r="J94" s="251"/>
      <c r="K94" s="251"/>
      <c r="L94" s="251"/>
      <c r="M94" s="251"/>
      <c r="N94" s="252"/>
      <c r="O94" s="253"/>
      <c r="P94" s="252"/>
      <c r="Q94" s="252"/>
      <c r="R94" s="254"/>
      <c r="S94" s="255"/>
      <c r="T94" s="255"/>
      <c r="U94" s="255"/>
      <c r="V94" s="256"/>
      <c r="W94" s="256"/>
      <c r="X94" s="257"/>
      <c r="Y94" s="20"/>
      <c r="Z94" s="20"/>
      <c r="AA94" s="20"/>
    </row>
    <row r="95" ht="15.0" customHeight="1">
      <c r="A95" s="20" t="str">
        <f>IF(ISBLANK(E95),"",dfName)</f>
        <v/>
      </c>
      <c r="B95" s="20" t="str">
        <f>IF(ISBLANK(E95),"",dfRG)</f>
        <v/>
      </c>
      <c r="C95" s="20" t="str">
        <f>IF(ISBLANK(E95),"",EndDate)</f>
        <v/>
      </c>
      <c r="D95" s="245">
        <v>84.0</v>
      </c>
      <c r="E95" s="245"/>
      <c r="F95" s="245"/>
      <c r="G95" s="251"/>
      <c r="H95" s="251"/>
      <c r="I95" s="251"/>
      <c r="J95" s="251"/>
      <c r="K95" s="251"/>
      <c r="L95" s="251"/>
      <c r="M95" s="251"/>
      <c r="N95" s="252"/>
      <c r="O95" s="253"/>
      <c r="P95" s="252"/>
      <c r="Q95" s="252"/>
      <c r="R95" s="254"/>
      <c r="S95" s="255"/>
      <c r="T95" s="255"/>
      <c r="U95" s="255"/>
      <c r="V95" s="256"/>
      <c r="W95" s="256"/>
      <c r="X95" s="257"/>
      <c r="Y95" s="20"/>
      <c r="Z95" s="20"/>
      <c r="AA95" s="20"/>
    </row>
    <row r="96" ht="15.0" customHeight="1">
      <c r="A96" s="20" t="str">
        <f>IF(ISBLANK(E96),"",dfName)</f>
        <v/>
      </c>
      <c r="B96" s="20" t="str">
        <f>IF(ISBLANK(E96),"",dfRG)</f>
        <v/>
      </c>
      <c r="C96" s="20" t="str">
        <f>IF(ISBLANK(E96),"",EndDate)</f>
        <v/>
      </c>
      <c r="D96" s="245">
        <v>85.0</v>
      </c>
      <c r="E96" s="245"/>
      <c r="F96" s="245"/>
      <c r="G96" s="251"/>
      <c r="H96" s="251"/>
      <c r="I96" s="251"/>
      <c r="J96" s="251"/>
      <c r="K96" s="251"/>
      <c r="L96" s="251"/>
      <c r="M96" s="251"/>
      <c r="N96" s="252"/>
      <c r="O96" s="253"/>
      <c r="P96" s="252"/>
      <c r="Q96" s="252"/>
      <c r="R96" s="254"/>
      <c r="S96" s="255"/>
      <c r="T96" s="255"/>
      <c r="U96" s="255"/>
      <c r="V96" s="256"/>
      <c r="W96" s="256"/>
      <c r="X96" s="257"/>
      <c r="Y96" s="20"/>
      <c r="Z96" s="20"/>
      <c r="AA96" s="20"/>
    </row>
    <row r="97" ht="15.0" customHeight="1">
      <c r="A97" s="20" t="str">
        <f>IF(ISBLANK(E97),"",dfName)</f>
        <v/>
      </c>
      <c r="B97" s="20" t="str">
        <f>IF(ISBLANK(E97),"",dfRG)</f>
        <v/>
      </c>
      <c r="C97" s="20" t="str">
        <f>IF(ISBLANK(E97),"",EndDate)</f>
        <v/>
      </c>
      <c r="D97" s="245">
        <v>86.0</v>
      </c>
      <c r="E97" s="245"/>
      <c r="F97" s="245"/>
      <c r="G97" s="251"/>
      <c r="H97" s="251"/>
      <c r="I97" s="251"/>
      <c r="J97" s="251"/>
      <c r="K97" s="251"/>
      <c r="L97" s="251"/>
      <c r="M97" s="251"/>
      <c r="N97" s="252"/>
      <c r="O97" s="253"/>
      <c r="P97" s="252"/>
      <c r="Q97" s="252"/>
      <c r="R97" s="254"/>
      <c r="S97" s="255"/>
      <c r="T97" s="255"/>
      <c r="U97" s="255"/>
      <c r="V97" s="256"/>
      <c r="W97" s="256"/>
      <c r="X97" s="257"/>
      <c r="Y97" s="20"/>
      <c r="Z97" s="20"/>
      <c r="AA97" s="20"/>
    </row>
    <row r="98" ht="15.0" customHeight="1">
      <c r="A98" s="20" t="str">
        <f>IF(ISBLANK(E98),"",dfName)</f>
        <v/>
      </c>
      <c r="B98" s="20" t="str">
        <f>IF(ISBLANK(E98),"",dfRG)</f>
        <v/>
      </c>
      <c r="C98" s="20" t="str">
        <f>IF(ISBLANK(E98),"",EndDate)</f>
        <v/>
      </c>
      <c r="D98" s="245">
        <v>87.0</v>
      </c>
      <c r="E98" s="245"/>
      <c r="F98" s="245"/>
      <c r="G98" s="251"/>
      <c r="H98" s="251"/>
      <c r="I98" s="251"/>
      <c r="J98" s="251"/>
      <c r="K98" s="251"/>
      <c r="L98" s="251"/>
      <c r="M98" s="251"/>
      <c r="N98" s="252"/>
      <c r="O98" s="253"/>
      <c r="P98" s="252"/>
      <c r="Q98" s="252"/>
      <c r="R98" s="254"/>
      <c r="S98" s="255"/>
      <c r="T98" s="255"/>
      <c r="U98" s="255"/>
      <c r="V98" s="256"/>
      <c r="W98" s="256"/>
      <c r="X98" s="257"/>
      <c r="Y98" s="20"/>
      <c r="Z98" s="20"/>
      <c r="AA98" s="20"/>
    </row>
    <row r="99" ht="15.0" customHeight="1">
      <c r="A99" s="20" t="str">
        <f>IF(ISBLANK(E99),"",dfName)</f>
        <v/>
      </c>
      <c r="B99" s="20" t="str">
        <f>IF(ISBLANK(E99),"",dfRG)</f>
        <v/>
      </c>
      <c r="C99" s="20" t="str">
        <f>IF(ISBLANK(E99),"",EndDate)</f>
        <v/>
      </c>
      <c r="D99" s="245">
        <v>88.0</v>
      </c>
      <c r="E99" s="245"/>
      <c r="F99" s="245"/>
      <c r="G99" s="251"/>
      <c r="H99" s="251"/>
      <c r="I99" s="251"/>
      <c r="J99" s="251"/>
      <c r="K99" s="251"/>
      <c r="L99" s="251"/>
      <c r="M99" s="251"/>
      <c r="N99" s="252"/>
      <c r="O99" s="253"/>
      <c r="P99" s="252"/>
      <c r="Q99" s="252"/>
      <c r="R99" s="254"/>
      <c r="S99" s="255"/>
      <c r="T99" s="255"/>
      <c r="U99" s="255"/>
      <c r="V99" s="256"/>
      <c r="W99" s="256"/>
      <c r="X99" s="257"/>
      <c r="Y99" s="20"/>
      <c r="Z99" s="20"/>
      <c r="AA99" s="20"/>
    </row>
    <row r="100" ht="15.0" customHeight="1">
      <c r="A100" s="20" t="str">
        <f>IF(ISBLANK(E100),"",dfName)</f>
        <v/>
      </c>
      <c r="B100" s="20" t="str">
        <f>IF(ISBLANK(E100),"",dfRG)</f>
        <v/>
      </c>
      <c r="C100" s="20" t="str">
        <f>IF(ISBLANK(E100),"",EndDate)</f>
        <v/>
      </c>
      <c r="D100" s="245">
        <v>89.0</v>
      </c>
      <c r="E100" s="245"/>
      <c r="F100" s="245"/>
      <c r="G100" s="251"/>
      <c r="H100" s="251"/>
      <c r="I100" s="251"/>
      <c r="J100" s="251"/>
      <c r="K100" s="251"/>
      <c r="L100" s="251"/>
      <c r="M100" s="251"/>
      <c r="N100" s="252"/>
      <c r="O100" s="253"/>
      <c r="P100" s="252"/>
      <c r="Q100" s="252"/>
      <c r="R100" s="254"/>
      <c r="S100" s="255"/>
      <c r="T100" s="255"/>
      <c r="U100" s="255"/>
      <c r="V100" s="256"/>
      <c r="W100" s="256"/>
      <c r="X100" s="257"/>
      <c r="Y100" s="20"/>
      <c r="Z100" s="20"/>
      <c r="AA100" s="20"/>
    </row>
    <row r="101" ht="15.0" customHeight="1">
      <c r="A101" s="20" t="str">
        <f>IF(ISBLANK(E101),"",dfName)</f>
        <v/>
      </c>
      <c r="B101" s="20" t="str">
        <f>IF(ISBLANK(E101),"",dfRG)</f>
        <v/>
      </c>
      <c r="C101" s="20" t="str">
        <f>IF(ISBLANK(E101),"",EndDate)</f>
        <v/>
      </c>
      <c r="D101" s="245">
        <v>90.0</v>
      </c>
      <c r="E101" s="245"/>
      <c r="F101" s="245"/>
      <c r="G101" s="251"/>
      <c r="H101" s="251"/>
      <c r="I101" s="251"/>
      <c r="J101" s="251"/>
      <c r="K101" s="251"/>
      <c r="L101" s="251"/>
      <c r="M101" s="251"/>
      <c r="N101" s="252"/>
      <c r="O101" s="253"/>
      <c r="P101" s="252"/>
      <c r="Q101" s="252"/>
      <c r="R101" s="254"/>
      <c r="S101" s="255"/>
      <c r="T101" s="255"/>
      <c r="U101" s="255"/>
      <c r="V101" s="256"/>
      <c r="W101" s="256"/>
      <c r="X101" s="257"/>
      <c r="Y101" s="20"/>
      <c r="Z101" s="20"/>
      <c r="AA101" s="20"/>
    </row>
    <row r="102" ht="15.0" customHeight="1">
      <c r="A102" s="20" t="str">
        <f>IF(ISBLANK(E102),"",dfName)</f>
        <v/>
      </c>
      <c r="B102" s="20" t="str">
        <f>IF(ISBLANK(E102),"",dfRG)</f>
        <v/>
      </c>
      <c r="C102" s="20" t="str">
        <f>IF(ISBLANK(E102),"",EndDate)</f>
        <v/>
      </c>
      <c r="D102" s="245">
        <v>91.0</v>
      </c>
      <c r="E102" s="245"/>
      <c r="F102" s="245"/>
      <c r="G102" s="251"/>
      <c r="H102" s="251"/>
      <c r="I102" s="251"/>
      <c r="J102" s="251"/>
      <c r="K102" s="251"/>
      <c r="L102" s="251"/>
      <c r="M102" s="251"/>
      <c r="N102" s="252"/>
      <c r="O102" s="253"/>
      <c r="P102" s="252"/>
      <c r="Q102" s="252"/>
      <c r="R102" s="254"/>
      <c r="S102" s="255"/>
      <c r="T102" s="255"/>
      <c r="U102" s="255"/>
      <c r="V102" s="256"/>
      <c r="W102" s="256"/>
      <c r="X102" s="257"/>
      <c r="Y102" s="20"/>
      <c r="Z102" s="20"/>
      <c r="AA102" s="20"/>
    </row>
    <row r="103" ht="15.0" customHeight="1">
      <c r="A103" s="20" t="str">
        <f>IF(ISBLANK(E103),"",dfName)</f>
        <v/>
      </c>
      <c r="B103" s="20" t="str">
        <f>IF(ISBLANK(E103),"",dfRG)</f>
        <v/>
      </c>
      <c r="C103" s="20" t="str">
        <f>IF(ISBLANK(E103),"",EndDate)</f>
        <v/>
      </c>
      <c r="D103" s="245">
        <v>92.0</v>
      </c>
      <c r="E103" s="245"/>
      <c r="F103" s="245"/>
      <c r="G103" s="251"/>
      <c r="H103" s="251"/>
      <c r="I103" s="251"/>
      <c r="J103" s="251"/>
      <c r="K103" s="251"/>
      <c r="L103" s="251"/>
      <c r="M103" s="251"/>
      <c r="N103" s="252"/>
      <c r="O103" s="253"/>
      <c r="P103" s="252"/>
      <c r="Q103" s="252"/>
      <c r="R103" s="254"/>
      <c r="S103" s="255"/>
      <c r="T103" s="255"/>
      <c r="U103" s="255"/>
      <c r="V103" s="256"/>
      <c r="W103" s="256"/>
      <c r="X103" s="257"/>
      <c r="Y103" s="20"/>
      <c r="Z103" s="20"/>
      <c r="AA103" s="20"/>
    </row>
    <row r="104" ht="15.0" customHeight="1">
      <c r="A104" s="20" t="str">
        <f>IF(ISBLANK(E104),"",dfName)</f>
        <v/>
      </c>
      <c r="B104" s="20" t="str">
        <f>IF(ISBLANK(E104),"",dfRG)</f>
        <v/>
      </c>
      <c r="C104" s="20" t="str">
        <f>IF(ISBLANK(E104),"",EndDate)</f>
        <v/>
      </c>
      <c r="D104" s="245">
        <v>93.0</v>
      </c>
      <c r="E104" s="245"/>
      <c r="F104" s="245"/>
      <c r="G104" s="251"/>
      <c r="H104" s="251"/>
      <c r="I104" s="251"/>
      <c r="J104" s="251"/>
      <c r="K104" s="251"/>
      <c r="L104" s="251"/>
      <c r="M104" s="251"/>
      <c r="N104" s="252"/>
      <c r="O104" s="253"/>
      <c r="P104" s="252"/>
      <c r="Q104" s="252"/>
      <c r="R104" s="254"/>
      <c r="S104" s="255"/>
      <c r="T104" s="255"/>
      <c r="U104" s="255"/>
      <c r="V104" s="256"/>
      <c r="W104" s="256"/>
      <c r="X104" s="257"/>
      <c r="Y104" s="20"/>
      <c r="Z104" s="20"/>
      <c r="AA104" s="20"/>
    </row>
    <row r="105" ht="15.0" customHeight="1">
      <c r="A105" s="20" t="str">
        <f>IF(ISBLANK(E105),"",dfName)</f>
        <v/>
      </c>
      <c r="B105" s="20" t="str">
        <f>IF(ISBLANK(E105),"",dfRG)</f>
        <v/>
      </c>
      <c r="C105" s="20" t="str">
        <f>IF(ISBLANK(E105),"",EndDate)</f>
        <v/>
      </c>
      <c r="D105" s="245">
        <v>94.0</v>
      </c>
      <c r="E105" s="245"/>
      <c r="F105" s="245"/>
      <c r="G105" s="251"/>
      <c r="H105" s="251"/>
      <c r="I105" s="251"/>
      <c r="J105" s="251"/>
      <c r="K105" s="251"/>
      <c r="L105" s="251"/>
      <c r="M105" s="251"/>
      <c r="N105" s="252"/>
      <c r="O105" s="253"/>
      <c r="P105" s="252"/>
      <c r="Q105" s="252"/>
      <c r="R105" s="254"/>
      <c r="S105" s="255"/>
      <c r="T105" s="255"/>
      <c r="U105" s="255"/>
      <c r="V105" s="256"/>
      <c r="W105" s="256"/>
      <c r="X105" s="257"/>
      <c r="Y105" s="20"/>
      <c r="Z105" s="20"/>
      <c r="AA105" s="20"/>
    </row>
    <row r="106" ht="15.0" customHeight="1">
      <c r="A106" s="20" t="str">
        <f>IF(ISBLANK(E106),"",dfName)</f>
        <v/>
      </c>
      <c r="B106" s="20" t="str">
        <f>IF(ISBLANK(E106),"",dfRG)</f>
        <v/>
      </c>
      <c r="C106" s="20" t="str">
        <f>IF(ISBLANK(E106),"",EndDate)</f>
        <v/>
      </c>
      <c r="D106" s="245">
        <v>95.0</v>
      </c>
      <c r="E106" s="245"/>
      <c r="F106" s="245"/>
      <c r="G106" s="251"/>
      <c r="H106" s="251"/>
      <c r="I106" s="251"/>
      <c r="J106" s="251"/>
      <c r="K106" s="251"/>
      <c r="L106" s="251"/>
      <c r="M106" s="251"/>
      <c r="N106" s="252"/>
      <c r="O106" s="253"/>
      <c r="P106" s="252"/>
      <c r="Q106" s="252"/>
      <c r="R106" s="254"/>
      <c r="S106" s="255"/>
      <c r="T106" s="255"/>
      <c r="U106" s="255"/>
      <c r="V106" s="256"/>
      <c r="W106" s="256"/>
      <c r="X106" s="257"/>
      <c r="Y106" s="20"/>
      <c r="Z106" s="20"/>
      <c r="AA106" s="20"/>
    </row>
    <row r="107" ht="15.0" customHeight="1">
      <c r="A107" s="20" t="str">
        <f>IF(ISBLANK(E107),"",dfName)</f>
        <v/>
      </c>
      <c r="B107" s="20" t="str">
        <f>IF(ISBLANK(E107),"",dfRG)</f>
        <v/>
      </c>
      <c r="C107" s="20" t="str">
        <f>IF(ISBLANK(E107),"",EndDate)</f>
        <v/>
      </c>
      <c r="D107" s="245">
        <v>96.0</v>
      </c>
      <c r="E107" s="245"/>
      <c r="F107" s="245"/>
      <c r="G107" s="251"/>
      <c r="H107" s="251"/>
      <c r="I107" s="251"/>
      <c r="J107" s="251"/>
      <c r="K107" s="251"/>
      <c r="L107" s="251"/>
      <c r="M107" s="251"/>
      <c r="N107" s="252"/>
      <c r="O107" s="253"/>
      <c r="P107" s="252"/>
      <c r="Q107" s="252"/>
      <c r="R107" s="254"/>
      <c r="S107" s="255"/>
      <c r="T107" s="255"/>
      <c r="U107" s="255"/>
      <c r="V107" s="256"/>
      <c r="W107" s="256"/>
      <c r="X107" s="257"/>
      <c r="Y107" s="20"/>
      <c r="Z107" s="20"/>
      <c r="AA107" s="20"/>
    </row>
    <row r="108" ht="15.0" customHeight="1">
      <c r="A108" s="20" t="str">
        <f>IF(ISBLANK(E108),"",dfName)</f>
        <v/>
      </c>
      <c r="B108" s="20" t="str">
        <f>IF(ISBLANK(E108),"",dfRG)</f>
        <v/>
      </c>
      <c r="C108" s="20" t="str">
        <f>IF(ISBLANK(E108),"",EndDate)</f>
        <v/>
      </c>
      <c r="D108" s="245">
        <v>97.0</v>
      </c>
      <c r="E108" s="245"/>
      <c r="F108" s="245"/>
      <c r="G108" s="251"/>
      <c r="H108" s="251"/>
      <c r="I108" s="251"/>
      <c r="J108" s="251"/>
      <c r="K108" s="251"/>
      <c r="L108" s="251"/>
      <c r="M108" s="251"/>
      <c r="N108" s="252"/>
      <c r="O108" s="253"/>
      <c r="P108" s="252"/>
      <c r="Q108" s="252"/>
      <c r="R108" s="254"/>
      <c r="S108" s="255"/>
      <c r="T108" s="255"/>
      <c r="U108" s="255"/>
      <c r="V108" s="256"/>
      <c r="W108" s="256"/>
      <c r="X108" s="257"/>
      <c r="Y108" s="20"/>
      <c r="Z108" s="20"/>
      <c r="AA108" s="20"/>
    </row>
    <row r="109" ht="15.0" customHeight="1">
      <c r="A109" s="20" t="str">
        <f>IF(ISBLANK(E109),"",dfName)</f>
        <v/>
      </c>
      <c r="B109" s="20" t="str">
        <f>IF(ISBLANK(E109),"",dfRG)</f>
        <v/>
      </c>
      <c r="C109" s="20" t="str">
        <f>IF(ISBLANK(E109),"",EndDate)</f>
        <v/>
      </c>
      <c r="D109" s="245">
        <v>98.0</v>
      </c>
      <c r="E109" s="245"/>
      <c r="F109" s="245"/>
      <c r="G109" s="251"/>
      <c r="H109" s="251"/>
      <c r="I109" s="251"/>
      <c r="J109" s="251"/>
      <c r="K109" s="251"/>
      <c r="L109" s="251"/>
      <c r="M109" s="251"/>
      <c r="N109" s="252"/>
      <c r="O109" s="253"/>
      <c r="P109" s="252"/>
      <c r="Q109" s="252"/>
      <c r="R109" s="254"/>
      <c r="S109" s="255"/>
      <c r="T109" s="255"/>
      <c r="U109" s="255"/>
      <c r="V109" s="256"/>
      <c r="W109" s="256"/>
      <c r="X109" s="257"/>
      <c r="Y109" s="20"/>
      <c r="Z109" s="20"/>
      <c r="AA109" s="20"/>
    </row>
    <row r="110" ht="15.0" customHeight="1">
      <c r="A110" s="20" t="str">
        <f>IF(ISBLANK(E110),"",dfName)</f>
        <v/>
      </c>
      <c r="B110" s="20" t="str">
        <f>IF(ISBLANK(E110),"",dfRG)</f>
        <v/>
      </c>
      <c r="C110" s="20" t="str">
        <f>IF(ISBLANK(E110),"",EndDate)</f>
        <v/>
      </c>
      <c r="D110" s="245">
        <v>99.0</v>
      </c>
      <c r="E110" s="245"/>
      <c r="F110" s="245"/>
      <c r="G110" s="251"/>
      <c r="H110" s="251"/>
      <c r="I110" s="251"/>
      <c r="J110" s="251"/>
      <c r="K110" s="251"/>
      <c r="L110" s="251"/>
      <c r="M110" s="251"/>
      <c r="N110" s="252"/>
      <c r="O110" s="253"/>
      <c r="P110" s="252"/>
      <c r="Q110" s="252"/>
      <c r="R110" s="254"/>
      <c r="S110" s="255"/>
      <c r="T110" s="255"/>
      <c r="U110" s="255"/>
      <c r="V110" s="256"/>
      <c r="W110" s="256"/>
      <c r="X110" s="257"/>
      <c r="Y110" s="20"/>
      <c r="Z110" s="20"/>
      <c r="AA110" s="20"/>
    </row>
    <row r="111" ht="15.0" customHeight="1">
      <c r="A111" s="20" t="str">
        <f>IF(ISBLANK(E111),"",dfName)</f>
        <v/>
      </c>
      <c r="B111" s="20" t="str">
        <f>IF(ISBLANK(E111),"",dfRG)</f>
        <v/>
      </c>
      <c r="C111" s="20" t="str">
        <f>IF(ISBLANK(E111),"",EndDate)</f>
        <v/>
      </c>
      <c r="D111" s="245">
        <v>100.0</v>
      </c>
      <c r="E111" s="245"/>
      <c r="F111" s="245"/>
      <c r="G111" s="251"/>
      <c r="H111" s="251"/>
      <c r="I111" s="251"/>
      <c r="J111" s="251"/>
      <c r="K111" s="251"/>
      <c r="L111" s="251"/>
      <c r="M111" s="251"/>
      <c r="N111" s="252"/>
      <c r="O111" s="253"/>
      <c r="P111" s="252"/>
      <c r="Q111" s="252"/>
      <c r="R111" s="254"/>
      <c r="S111" s="255"/>
      <c r="T111" s="255"/>
      <c r="U111" s="255"/>
      <c r="V111" s="256"/>
      <c r="W111" s="256"/>
      <c r="X111" s="257"/>
      <c r="Y111" s="20"/>
      <c r="Z111" s="20"/>
      <c r="AA111" s="20"/>
    </row>
    <row r="112" ht="15.0" customHeight="1">
      <c r="A112" s="20" t="str">
        <f>IF(ISBLANK(E112),"",dfName)</f>
        <v/>
      </c>
      <c r="B112" s="20" t="str">
        <f>IF(ISBLANK(E112),"",dfRG)</f>
        <v/>
      </c>
      <c r="C112" s="20" t="str">
        <f>IF(ISBLANK(E112),"",EndDate)</f>
        <v/>
      </c>
      <c r="D112" s="245">
        <v>101.0</v>
      </c>
      <c r="E112" s="245"/>
      <c r="F112" s="245"/>
      <c r="G112" s="251"/>
      <c r="H112" s="251"/>
      <c r="I112" s="251"/>
      <c r="J112" s="251"/>
      <c r="K112" s="251"/>
      <c r="L112" s="251"/>
      <c r="M112" s="251"/>
      <c r="N112" s="252"/>
      <c r="O112" s="253"/>
      <c r="P112" s="252"/>
      <c r="Q112" s="252"/>
      <c r="R112" s="254"/>
      <c r="S112" s="255"/>
      <c r="T112" s="255"/>
      <c r="U112" s="255"/>
      <c r="V112" s="256"/>
      <c r="W112" s="256"/>
      <c r="X112" s="257"/>
      <c r="Y112" s="20"/>
      <c r="Z112" s="20"/>
      <c r="AA112" s="20"/>
    </row>
    <row r="113" ht="15.0" customHeight="1">
      <c r="A113" s="20" t="str">
        <f>IF(ISBLANK(E113),"",dfName)</f>
        <v/>
      </c>
      <c r="B113" s="20" t="str">
        <f>IF(ISBLANK(E113),"",dfRG)</f>
        <v/>
      </c>
      <c r="C113" s="20" t="str">
        <f>IF(ISBLANK(E113),"",EndDate)</f>
        <v/>
      </c>
      <c r="D113" s="245">
        <v>102.0</v>
      </c>
      <c r="E113" s="245"/>
      <c r="F113" s="245"/>
      <c r="G113" s="251"/>
      <c r="H113" s="251"/>
      <c r="I113" s="251"/>
      <c r="J113" s="251"/>
      <c r="K113" s="251"/>
      <c r="L113" s="251"/>
      <c r="M113" s="251"/>
      <c r="N113" s="252"/>
      <c r="O113" s="253"/>
      <c r="P113" s="252"/>
      <c r="Q113" s="252"/>
      <c r="R113" s="254"/>
      <c r="S113" s="255"/>
      <c r="T113" s="255"/>
      <c r="U113" s="255"/>
      <c r="V113" s="256"/>
      <c r="W113" s="256"/>
      <c r="X113" s="257"/>
      <c r="Y113" s="20"/>
      <c r="Z113" s="20"/>
      <c r="AA113" s="20"/>
    </row>
    <row r="114" ht="15.0" customHeight="1">
      <c r="A114" s="20" t="str">
        <f>IF(ISBLANK(E114),"",dfName)</f>
        <v/>
      </c>
      <c r="B114" s="20" t="str">
        <f>IF(ISBLANK(E114),"",dfRG)</f>
        <v/>
      </c>
      <c r="C114" s="20" t="str">
        <f>IF(ISBLANK(E114),"",EndDate)</f>
        <v/>
      </c>
      <c r="D114" s="245">
        <v>103.0</v>
      </c>
      <c r="E114" s="245"/>
      <c r="F114" s="245"/>
      <c r="G114" s="251"/>
      <c r="H114" s="251"/>
      <c r="I114" s="251"/>
      <c r="J114" s="251"/>
      <c r="K114" s="251"/>
      <c r="L114" s="251"/>
      <c r="M114" s="251"/>
      <c r="N114" s="252"/>
      <c r="O114" s="253"/>
      <c r="P114" s="252"/>
      <c r="Q114" s="252"/>
      <c r="R114" s="254"/>
      <c r="S114" s="255"/>
      <c r="T114" s="255"/>
      <c r="U114" s="255"/>
      <c r="V114" s="256"/>
      <c r="W114" s="256"/>
      <c r="X114" s="257"/>
      <c r="Y114" s="20"/>
      <c r="Z114" s="20"/>
      <c r="AA114" s="20"/>
    </row>
    <row r="115" ht="15.0" customHeight="1">
      <c r="A115" s="20" t="str">
        <f>IF(ISBLANK(E115),"",dfName)</f>
        <v/>
      </c>
      <c r="B115" s="20" t="str">
        <f>IF(ISBLANK(E115),"",dfRG)</f>
        <v/>
      </c>
      <c r="C115" s="20" t="str">
        <f>IF(ISBLANK(E115),"",EndDate)</f>
        <v/>
      </c>
      <c r="D115" s="245">
        <v>104.0</v>
      </c>
      <c r="E115" s="245"/>
      <c r="F115" s="245"/>
      <c r="G115" s="251"/>
      <c r="H115" s="251"/>
      <c r="I115" s="251"/>
      <c r="J115" s="251"/>
      <c r="K115" s="251"/>
      <c r="L115" s="251"/>
      <c r="M115" s="251"/>
      <c r="N115" s="252"/>
      <c r="O115" s="253"/>
      <c r="P115" s="252"/>
      <c r="Q115" s="252"/>
      <c r="R115" s="254"/>
      <c r="S115" s="255"/>
      <c r="T115" s="255"/>
      <c r="U115" s="255"/>
      <c r="V115" s="256"/>
      <c r="W115" s="256"/>
      <c r="X115" s="257"/>
      <c r="Y115" s="20"/>
      <c r="Z115" s="20"/>
      <c r="AA115" s="20"/>
    </row>
    <row r="116" ht="15.0" customHeight="1">
      <c r="A116" s="20" t="str">
        <f>IF(ISBLANK(E116),"",dfName)</f>
        <v/>
      </c>
      <c r="B116" s="20" t="str">
        <f>IF(ISBLANK(E116),"",dfRG)</f>
        <v/>
      </c>
      <c r="C116" s="20" t="str">
        <f>IF(ISBLANK(E116),"",EndDate)</f>
        <v/>
      </c>
      <c r="D116" s="245">
        <v>105.0</v>
      </c>
      <c r="E116" s="245"/>
      <c r="F116" s="245"/>
      <c r="G116" s="251"/>
      <c r="H116" s="251"/>
      <c r="I116" s="251"/>
      <c r="J116" s="251"/>
      <c r="K116" s="251"/>
      <c r="L116" s="251"/>
      <c r="M116" s="251"/>
      <c r="N116" s="252"/>
      <c r="O116" s="253"/>
      <c r="P116" s="252"/>
      <c r="Q116" s="252"/>
      <c r="R116" s="254"/>
      <c r="S116" s="255"/>
      <c r="T116" s="255"/>
      <c r="U116" s="255"/>
      <c r="V116" s="256"/>
      <c r="W116" s="256"/>
      <c r="X116" s="257"/>
      <c r="Y116" s="20"/>
      <c r="Z116" s="20"/>
      <c r="AA116" s="20"/>
    </row>
    <row r="117" ht="15.0" customHeight="1">
      <c r="A117" s="20" t="str">
        <f>IF(ISBLANK(E117),"",dfName)</f>
        <v/>
      </c>
      <c r="B117" s="20" t="str">
        <f>IF(ISBLANK(E117),"",dfRG)</f>
        <v/>
      </c>
      <c r="C117" s="20" t="str">
        <f>IF(ISBLANK(E117),"",EndDate)</f>
        <v/>
      </c>
      <c r="D117" s="245">
        <v>106.0</v>
      </c>
      <c r="E117" s="245"/>
      <c r="F117" s="245"/>
      <c r="G117" s="251"/>
      <c r="H117" s="251"/>
      <c r="I117" s="251"/>
      <c r="J117" s="251"/>
      <c r="K117" s="251"/>
      <c r="L117" s="251"/>
      <c r="M117" s="251"/>
      <c r="N117" s="252"/>
      <c r="O117" s="253"/>
      <c r="P117" s="252"/>
      <c r="Q117" s="252"/>
      <c r="R117" s="254"/>
      <c r="S117" s="255"/>
      <c r="T117" s="255"/>
      <c r="U117" s="255"/>
      <c r="V117" s="256"/>
      <c r="W117" s="256"/>
      <c r="X117" s="257"/>
      <c r="Y117" s="20"/>
      <c r="Z117" s="20"/>
      <c r="AA117" s="20"/>
    </row>
    <row r="118" ht="15.0" customHeight="1">
      <c r="A118" s="20" t="str">
        <f>IF(ISBLANK(E118),"",dfName)</f>
        <v/>
      </c>
      <c r="B118" s="20" t="str">
        <f>IF(ISBLANK(E118),"",dfRG)</f>
        <v/>
      </c>
      <c r="C118" s="20" t="str">
        <f>IF(ISBLANK(E118),"",EndDate)</f>
        <v/>
      </c>
      <c r="D118" s="245">
        <v>107.0</v>
      </c>
      <c r="E118" s="245"/>
      <c r="F118" s="245"/>
      <c r="G118" s="251"/>
      <c r="H118" s="251"/>
      <c r="I118" s="251"/>
      <c r="J118" s="251"/>
      <c r="K118" s="251"/>
      <c r="L118" s="251"/>
      <c r="M118" s="251"/>
      <c r="N118" s="252"/>
      <c r="O118" s="253"/>
      <c r="P118" s="252"/>
      <c r="Q118" s="252"/>
      <c r="R118" s="254"/>
      <c r="S118" s="255"/>
      <c r="T118" s="255"/>
      <c r="U118" s="255"/>
      <c r="V118" s="256"/>
      <c r="W118" s="256"/>
      <c r="X118" s="257"/>
      <c r="Y118" s="20"/>
      <c r="Z118" s="20"/>
      <c r="AA118" s="20"/>
    </row>
    <row r="119" ht="15.0" customHeight="1">
      <c r="A119" s="20" t="str">
        <f>IF(ISBLANK(E119),"",dfName)</f>
        <v/>
      </c>
      <c r="B119" s="20" t="str">
        <f>IF(ISBLANK(E119),"",dfRG)</f>
        <v/>
      </c>
      <c r="C119" s="20" t="str">
        <f>IF(ISBLANK(E119),"",EndDate)</f>
        <v/>
      </c>
      <c r="D119" s="245">
        <v>108.0</v>
      </c>
      <c r="E119" s="245"/>
      <c r="F119" s="245"/>
      <c r="G119" s="251"/>
      <c r="H119" s="251"/>
      <c r="I119" s="251"/>
      <c r="J119" s="251"/>
      <c r="K119" s="251"/>
      <c r="L119" s="251"/>
      <c r="M119" s="251"/>
      <c r="N119" s="252"/>
      <c r="O119" s="253"/>
      <c r="P119" s="252"/>
      <c r="Q119" s="252"/>
      <c r="R119" s="254"/>
      <c r="S119" s="255"/>
      <c r="T119" s="255"/>
      <c r="U119" s="255"/>
      <c r="V119" s="256"/>
      <c r="W119" s="256"/>
      <c r="X119" s="257"/>
      <c r="Y119" s="20"/>
      <c r="Z119" s="20"/>
      <c r="AA119" s="20"/>
    </row>
    <row r="120" ht="15.0" customHeight="1">
      <c r="A120" s="20" t="str">
        <f>IF(ISBLANK(E120),"",dfName)</f>
        <v/>
      </c>
      <c r="B120" s="20" t="str">
        <f>IF(ISBLANK(E120),"",dfRG)</f>
        <v/>
      </c>
      <c r="C120" s="20" t="str">
        <f>IF(ISBLANK(E120),"",EndDate)</f>
        <v/>
      </c>
      <c r="D120" s="245">
        <v>109.0</v>
      </c>
      <c r="E120" s="245"/>
      <c r="F120" s="245"/>
      <c r="G120" s="251"/>
      <c r="H120" s="251"/>
      <c r="I120" s="251"/>
      <c r="J120" s="251"/>
      <c r="K120" s="251"/>
      <c r="L120" s="251"/>
      <c r="M120" s="251"/>
      <c r="N120" s="252"/>
      <c r="O120" s="253"/>
      <c r="P120" s="252"/>
      <c r="Q120" s="252"/>
      <c r="R120" s="254"/>
      <c r="S120" s="255"/>
      <c r="T120" s="255"/>
      <c r="U120" s="255"/>
      <c r="V120" s="256"/>
      <c r="W120" s="256"/>
      <c r="X120" s="257"/>
      <c r="Y120" s="20"/>
      <c r="Z120" s="20"/>
      <c r="AA120" s="20"/>
    </row>
    <row r="121" ht="15.0" customHeight="1">
      <c r="A121" s="20" t="str">
        <f>IF(ISBLANK(E121),"",dfName)</f>
        <v/>
      </c>
      <c r="B121" s="20" t="str">
        <f>IF(ISBLANK(E121),"",dfRG)</f>
        <v/>
      </c>
      <c r="C121" s="20" t="str">
        <f>IF(ISBLANK(E121),"",EndDate)</f>
        <v/>
      </c>
      <c r="D121" s="245">
        <v>110.0</v>
      </c>
      <c r="E121" s="245"/>
      <c r="F121" s="245"/>
      <c r="G121" s="251"/>
      <c r="H121" s="251"/>
      <c r="I121" s="251"/>
      <c r="J121" s="251"/>
      <c r="K121" s="251"/>
      <c r="L121" s="251"/>
      <c r="M121" s="251"/>
      <c r="N121" s="252"/>
      <c r="O121" s="253"/>
      <c r="P121" s="252"/>
      <c r="Q121" s="252"/>
      <c r="R121" s="254"/>
      <c r="S121" s="255"/>
      <c r="T121" s="255"/>
      <c r="U121" s="255"/>
      <c r="V121" s="256"/>
      <c r="W121" s="256"/>
      <c r="X121" s="257"/>
      <c r="Y121" s="20"/>
      <c r="Z121" s="20"/>
      <c r="AA121" s="20"/>
    </row>
    <row r="122" ht="15.0" customHeight="1">
      <c r="A122" s="20" t="str">
        <f>IF(ISBLANK(E122),"",dfName)</f>
        <v/>
      </c>
      <c r="B122" s="20" t="str">
        <f>IF(ISBLANK(E122),"",dfRG)</f>
        <v/>
      </c>
      <c r="C122" s="20" t="str">
        <f>IF(ISBLANK(E122),"",EndDate)</f>
        <v/>
      </c>
      <c r="D122" s="245">
        <v>111.0</v>
      </c>
      <c r="E122" s="245"/>
      <c r="F122" s="245"/>
      <c r="G122" s="251"/>
      <c r="H122" s="251"/>
      <c r="I122" s="251"/>
      <c r="J122" s="251"/>
      <c r="K122" s="251"/>
      <c r="L122" s="251"/>
      <c r="M122" s="251"/>
      <c r="N122" s="252"/>
      <c r="O122" s="253"/>
      <c r="P122" s="252"/>
      <c r="Q122" s="252"/>
      <c r="R122" s="254"/>
      <c r="S122" s="255"/>
      <c r="T122" s="255"/>
      <c r="U122" s="255"/>
      <c r="V122" s="256"/>
      <c r="W122" s="256"/>
      <c r="X122" s="257"/>
      <c r="Y122" s="20"/>
      <c r="Z122" s="20"/>
      <c r="AA122" s="20"/>
    </row>
    <row r="123" ht="15.0" customHeight="1">
      <c r="A123" s="20" t="str">
        <f>IF(ISBLANK(E123),"",dfName)</f>
        <v/>
      </c>
      <c r="B123" s="20" t="str">
        <f>IF(ISBLANK(E123),"",dfRG)</f>
        <v/>
      </c>
      <c r="C123" s="20" t="str">
        <f>IF(ISBLANK(E123),"",EndDate)</f>
        <v/>
      </c>
      <c r="D123" s="245">
        <v>112.0</v>
      </c>
      <c r="E123" s="245"/>
      <c r="F123" s="245"/>
      <c r="G123" s="251"/>
      <c r="H123" s="251"/>
      <c r="I123" s="251"/>
      <c r="J123" s="251"/>
      <c r="K123" s="251"/>
      <c r="L123" s="251"/>
      <c r="M123" s="251"/>
      <c r="N123" s="252"/>
      <c r="O123" s="253"/>
      <c r="P123" s="252"/>
      <c r="Q123" s="252"/>
      <c r="R123" s="254"/>
      <c r="S123" s="255"/>
      <c r="T123" s="255"/>
      <c r="U123" s="255"/>
      <c r="V123" s="256"/>
      <c r="W123" s="256"/>
      <c r="X123" s="257"/>
      <c r="Y123" s="20"/>
      <c r="Z123" s="20"/>
      <c r="AA123" s="20"/>
    </row>
    <row r="124" ht="15.0" customHeight="1">
      <c r="A124" s="20" t="str">
        <f>IF(ISBLANK(E124),"",dfName)</f>
        <v/>
      </c>
      <c r="B124" s="20" t="str">
        <f>IF(ISBLANK(E124),"",dfRG)</f>
        <v/>
      </c>
      <c r="C124" s="20" t="str">
        <f>IF(ISBLANK(E124),"",EndDate)</f>
        <v/>
      </c>
      <c r="D124" s="245">
        <v>113.0</v>
      </c>
      <c r="E124" s="245"/>
      <c r="F124" s="245"/>
      <c r="G124" s="251"/>
      <c r="H124" s="251"/>
      <c r="I124" s="251"/>
      <c r="J124" s="251"/>
      <c r="K124" s="251"/>
      <c r="L124" s="251"/>
      <c r="M124" s="251"/>
      <c r="N124" s="252"/>
      <c r="O124" s="253"/>
      <c r="P124" s="252"/>
      <c r="Q124" s="252"/>
      <c r="R124" s="254"/>
      <c r="S124" s="255"/>
      <c r="T124" s="255"/>
      <c r="U124" s="255"/>
      <c r="V124" s="256"/>
      <c r="W124" s="256"/>
      <c r="X124" s="257"/>
      <c r="Y124" s="20"/>
      <c r="Z124" s="20"/>
      <c r="AA124" s="20"/>
    </row>
    <row r="125" ht="15.0" customHeight="1">
      <c r="A125" s="20" t="str">
        <f>IF(ISBLANK(E125),"",dfName)</f>
        <v/>
      </c>
      <c r="B125" s="20" t="str">
        <f>IF(ISBLANK(E125),"",dfRG)</f>
        <v/>
      </c>
      <c r="C125" s="20" t="str">
        <f>IF(ISBLANK(E125),"",EndDate)</f>
        <v/>
      </c>
      <c r="D125" s="245">
        <v>114.0</v>
      </c>
      <c r="E125" s="245"/>
      <c r="F125" s="245"/>
      <c r="G125" s="251"/>
      <c r="H125" s="251"/>
      <c r="I125" s="251"/>
      <c r="J125" s="251"/>
      <c r="K125" s="251"/>
      <c r="L125" s="251"/>
      <c r="M125" s="251"/>
      <c r="N125" s="252"/>
      <c r="O125" s="253"/>
      <c r="P125" s="252"/>
      <c r="Q125" s="252"/>
      <c r="R125" s="254"/>
      <c r="S125" s="255"/>
      <c r="T125" s="255"/>
      <c r="U125" s="255"/>
      <c r="V125" s="256"/>
      <c r="W125" s="256"/>
      <c r="X125" s="257"/>
      <c r="Y125" s="20"/>
      <c r="Z125" s="20"/>
      <c r="AA125" s="20"/>
    </row>
    <row r="126" ht="15.0" customHeight="1">
      <c r="A126" s="20" t="str">
        <f>IF(ISBLANK(E126),"",dfName)</f>
        <v/>
      </c>
      <c r="B126" s="20" t="str">
        <f>IF(ISBLANK(E126),"",dfRG)</f>
        <v/>
      </c>
      <c r="C126" s="20" t="str">
        <f>IF(ISBLANK(E126),"",EndDate)</f>
        <v/>
      </c>
      <c r="D126" s="245">
        <v>115.0</v>
      </c>
      <c r="E126" s="245"/>
      <c r="F126" s="245"/>
      <c r="G126" s="251"/>
      <c r="H126" s="251"/>
      <c r="I126" s="251"/>
      <c r="J126" s="251"/>
      <c r="K126" s="251"/>
      <c r="L126" s="251"/>
      <c r="M126" s="251"/>
      <c r="N126" s="252"/>
      <c r="O126" s="253"/>
      <c r="P126" s="252"/>
      <c r="Q126" s="252"/>
      <c r="R126" s="254"/>
      <c r="S126" s="255"/>
      <c r="T126" s="255"/>
      <c r="U126" s="255"/>
      <c r="V126" s="256"/>
      <c r="W126" s="256"/>
      <c r="X126" s="257"/>
      <c r="Y126" s="20"/>
      <c r="Z126" s="20"/>
      <c r="AA126" s="20"/>
    </row>
    <row r="127" ht="15.0" customHeight="1">
      <c r="A127" s="20" t="str">
        <f>IF(ISBLANK(E127),"",dfName)</f>
        <v/>
      </c>
      <c r="B127" s="20" t="str">
        <f>IF(ISBLANK(E127),"",dfRG)</f>
        <v/>
      </c>
      <c r="C127" s="20" t="str">
        <f>IF(ISBLANK(E127),"",EndDate)</f>
        <v/>
      </c>
      <c r="D127" s="245">
        <v>116.0</v>
      </c>
      <c r="E127" s="245"/>
      <c r="F127" s="245"/>
      <c r="G127" s="251"/>
      <c r="H127" s="251"/>
      <c r="I127" s="251"/>
      <c r="J127" s="251"/>
      <c r="K127" s="251"/>
      <c r="L127" s="251"/>
      <c r="M127" s="251"/>
      <c r="N127" s="252"/>
      <c r="O127" s="253"/>
      <c r="P127" s="252"/>
      <c r="Q127" s="252"/>
      <c r="R127" s="254"/>
      <c r="S127" s="255"/>
      <c r="T127" s="255"/>
      <c r="U127" s="255"/>
      <c r="V127" s="256"/>
      <c r="W127" s="256"/>
      <c r="X127" s="257"/>
      <c r="Y127" s="20"/>
      <c r="Z127" s="20"/>
      <c r="AA127" s="20"/>
    </row>
    <row r="128" ht="15.0" customHeight="1">
      <c r="A128" s="20" t="str">
        <f>IF(ISBLANK(E128),"",dfName)</f>
        <v/>
      </c>
      <c r="B128" s="20" t="str">
        <f>IF(ISBLANK(E128),"",dfRG)</f>
        <v/>
      </c>
      <c r="C128" s="20" t="str">
        <f>IF(ISBLANK(E128),"",EndDate)</f>
        <v/>
      </c>
      <c r="D128" s="245">
        <v>117.0</v>
      </c>
      <c r="E128" s="245"/>
      <c r="F128" s="245"/>
      <c r="G128" s="251"/>
      <c r="H128" s="251"/>
      <c r="I128" s="251"/>
      <c r="J128" s="251"/>
      <c r="K128" s="251"/>
      <c r="L128" s="251"/>
      <c r="M128" s="251"/>
      <c r="N128" s="252"/>
      <c r="O128" s="253"/>
      <c r="P128" s="252"/>
      <c r="Q128" s="252"/>
      <c r="R128" s="254"/>
      <c r="S128" s="255"/>
      <c r="T128" s="255"/>
      <c r="U128" s="255"/>
      <c r="V128" s="256"/>
      <c r="W128" s="256"/>
      <c r="X128" s="257"/>
      <c r="Y128" s="20"/>
      <c r="Z128" s="20"/>
      <c r="AA128" s="20"/>
    </row>
    <row r="129" ht="15.0" customHeight="1">
      <c r="A129" s="20" t="str">
        <f>IF(ISBLANK(E129),"",dfName)</f>
        <v/>
      </c>
      <c r="B129" s="20" t="str">
        <f>IF(ISBLANK(E129),"",dfRG)</f>
        <v/>
      </c>
      <c r="C129" s="20" t="str">
        <f>IF(ISBLANK(E129),"",EndDate)</f>
        <v/>
      </c>
      <c r="D129" s="245">
        <v>118.0</v>
      </c>
      <c r="E129" s="245"/>
      <c r="F129" s="245"/>
      <c r="G129" s="251"/>
      <c r="H129" s="251"/>
      <c r="I129" s="251"/>
      <c r="J129" s="251"/>
      <c r="K129" s="251"/>
      <c r="L129" s="251"/>
      <c r="M129" s="251"/>
      <c r="N129" s="252"/>
      <c r="O129" s="253"/>
      <c r="P129" s="252"/>
      <c r="Q129" s="252"/>
      <c r="R129" s="254"/>
      <c r="S129" s="255"/>
      <c r="T129" s="255"/>
      <c r="U129" s="255"/>
      <c r="V129" s="256"/>
      <c r="W129" s="256"/>
      <c r="X129" s="257"/>
      <c r="Y129" s="20"/>
      <c r="Z129" s="20"/>
      <c r="AA129" s="20"/>
    </row>
    <row r="130" ht="15.0" customHeight="1">
      <c r="A130" s="20" t="str">
        <f>IF(ISBLANK(E130),"",dfName)</f>
        <v/>
      </c>
      <c r="B130" s="20" t="str">
        <f>IF(ISBLANK(E130),"",dfRG)</f>
        <v/>
      </c>
      <c r="C130" s="20" t="str">
        <f>IF(ISBLANK(E130),"",EndDate)</f>
        <v/>
      </c>
      <c r="D130" s="245">
        <v>119.0</v>
      </c>
      <c r="E130" s="245"/>
      <c r="F130" s="245"/>
      <c r="G130" s="251"/>
      <c r="H130" s="251"/>
      <c r="I130" s="251"/>
      <c r="J130" s="251"/>
      <c r="K130" s="251"/>
      <c r="L130" s="251"/>
      <c r="M130" s="251"/>
      <c r="N130" s="252"/>
      <c r="O130" s="253"/>
      <c r="P130" s="252"/>
      <c r="Q130" s="252"/>
      <c r="R130" s="254"/>
      <c r="S130" s="255"/>
      <c r="T130" s="255"/>
      <c r="U130" s="255"/>
      <c r="V130" s="256"/>
      <c r="W130" s="256"/>
      <c r="X130" s="257"/>
      <c r="Y130" s="20"/>
      <c r="Z130" s="20"/>
      <c r="AA130" s="20"/>
    </row>
    <row r="131" ht="15.0" customHeight="1">
      <c r="A131" s="20" t="str">
        <f>IF(ISBLANK(E131),"",dfName)</f>
        <v/>
      </c>
      <c r="B131" s="20" t="str">
        <f>IF(ISBLANK(E131),"",dfRG)</f>
        <v/>
      </c>
      <c r="C131" s="20" t="str">
        <f>IF(ISBLANK(E131),"",EndDate)</f>
        <v/>
      </c>
      <c r="D131" s="245">
        <v>120.0</v>
      </c>
      <c r="E131" s="245"/>
      <c r="F131" s="245"/>
      <c r="G131" s="251"/>
      <c r="H131" s="251"/>
      <c r="I131" s="251"/>
      <c r="J131" s="251"/>
      <c r="K131" s="251"/>
      <c r="L131" s="251"/>
      <c r="M131" s="251"/>
      <c r="N131" s="252"/>
      <c r="O131" s="253"/>
      <c r="P131" s="252"/>
      <c r="Q131" s="252"/>
      <c r="R131" s="254"/>
      <c r="S131" s="255"/>
      <c r="T131" s="255"/>
      <c r="U131" s="255"/>
      <c r="V131" s="256"/>
      <c r="W131" s="256"/>
      <c r="X131" s="257"/>
      <c r="Y131" s="20"/>
      <c r="Z131" s="20"/>
      <c r="AA131" s="20"/>
    </row>
    <row r="132" ht="15.0" customHeight="1">
      <c r="A132" s="20" t="str">
        <f>IF(ISBLANK(E132),"",dfName)</f>
        <v/>
      </c>
      <c r="B132" s="20" t="str">
        <f>IF(ISBLANK(E132),"",dfRG)</f>
        <v/>
      </c>
      <c r="C132" s="20" t="str">
        <f>IF(ISBLANK(E132),"",EndDate)</f>
        <v/>
      </c>
      <c r="D132" s="245">
        <v>121.0</v>
      </c>
      <c r="E132" s="245"/>
      <c r="F132" s="245"/>
      <c r="G132" s="251"/>
      <c r="H132" s="251"/>
      <c r="I132" s="251"/>
      <c r="J132" s="251"/>
      <c r="K132" s="251"/>
      <c r="L132" s="251"/>
      <c r="M132" s="251"/>
      <c r="N132" s="252"/>
      <c r="O132" s="253"/>
      <c r="P132" s="252"/>
      <c r="Q132" s="252"/>
      <c r="R132" s="254"/>
      <c r="S132" s="255"/>
      <c r="T132" s="255"/>
      <c r="U132" s="255"/>
      <c r="V132" s="256"/>
      <c r="W132" s="256"/>
      <c r="X132" s="257"/>
      <c r="Y132" s="20"/>
      <c r="Z132" s="20"/>
      <c r="AA132" s="20"/>
    </row>
    <row r="133" ht="15.0" customHeight="1">
      <c r="A133" s="20" t="str">
        <f>IF(ISBLANK(E133),"",dfName)</f>
        <v/>
      </c>
      <c r="B133" s="20" t="str">
        <f>IF(ISBLANK(E133),"",dfRG)</f>
        <v/>
      </c>
      <c r="C133" s="20" t="str">
        <f>IF(ISBLANK(E133),"",EndDate)</f>
        <v/>
      </c>
      <c r="D133" s="245">
        <v>122.0</v>
      </c>
      <c r="E133" s="245"/>
      <c r="F133" s="245"/>
      <c r="G133" s="251"/>
      <c r="H133" s="251"/>
      <c r="I133" s="251"/>
      <c r="J133" s="251"/>
      <c r="K133" s="251"/>
      <c r="L133" s="251"/>
      <c r="M133" s="251"/>
      <c r="N133" s="252"/>
      <c r="O133" s="253"/>
      <c r="P133" s="252"/>
      <c r="Q133" s="252"/>
      <c r="R133" s="254"/>
      <c r="S133" s="255"/>
      <c r="T133" s="255"/>
      <c r="U133" s="255"/>
      <c r="V133" s="256"/>
      <c r="W133" s="256"/>
      <c r="X133" s="257"/>
      <c r="Y133" s="20"/>
      <c r="Z133" s="20"/>
      <c r="AA133" s="20"/>
    </row>
    <row r="134" ht="15.0" customHeight="1">
      <c r="A134" s="20" t="str">
        <f>IF(ISBLANK(E134),"",dfName)</f>
        <v/>
      </c>
      <c r="B134" s="20" t="str">
        <f>IF(ISBLANK(E134),"",dfRG)</f>
        <v/>
      </c>
      <c r="C134" s="20" t="str">
        <f>IF(ISBLANK(E134),"",EndDate)</f>
        <v/>
      </c>
      <c r="D134" s="245">
        <v>123.0</v>
      </c>
      <c r="E134" s="245"/>
      <c r="F134" s="245"/>
      <c r="G134" s="251"/>
      <c r="H134" s="251"/>
      <c r="I134" s="251"/>
      <c r="J134" s="251"/>
      <c r="K134" s="251"/>
      <c r="L134" s="251"/>
      <c r="M134" s="251"/>
      <c r="N134" s="252"/>
      <c r="O134" s="253"/>
      <c r="P134" s="252"/>
      <c r="Q134" s="252"/>
      <c r="R134" s="254"/>
      <c r="S134" s="255"/>
      <c r="T134" s="255"/>
      <c r="U134" s="255"/>
      <c r="V134" s="256"/>
      <c r="W134" s="256"/>
      <c r="X134" s="257"/>
      <c r="Y134" s="20"/>
      <c r="Z134" s="20"/>
      <c r="AA134" s="20"/>
    </row>
    <row r="135" ht="15.0" customHeight="1">
      <c r="A135" s="20" t="str">
        <f>IF(ISBLANK(E135),"",dfName)</f>
        <v/>
      </c>
      <c r="B135" s="20" t="str">
        <f>IF(ISBLANK(E135),"",dfRG)</f>
        <v/>
      </c>
      <c r="C135" s="20" t="str">
        <f>IF(ISBLANK(E135),"",EndDate)</f>
        <v/>
      </c>
      <c r="D135" s="245">
        <v>124.0</v>
      </c>
      <c r="E135" s="245"/>
      <c r="F135" s="245"/>
      <c r="G135" s="251"/>
      <c r="H135" s="251"/>
      <c r="I135" s="251"/>
      <c r="J135" s="251"/>
      <c r="K135" s="251"/>
      <c r="L135" s="251"/>
      <c r="M135" s="251"/>
      <c r="N135" s="252"/>
      <c r="O135" s="253"/>
      <c r="P135" s="252"/>
      <c r="Q135" s="252"/>
      <c r="R135" s="254"/>
      <c r="S135" s="255"/>
      <c r="T135" s="255"/>
      <c r="U135" s="255"/>
      <c r="V135" s="256"/>
      <c r="W135" s="256"/>
      <c r="X135" s="257"/>
      <c r="Y135" s="20"/>
      <c r="Z135" s="20"/>
      <c r="AA135" s="20"/>
    </row>
    <row r="136" ht="15.0" customHeight="1">
      <c r="A136" s="20" t="str">
        <f>IF(ISBLANK(E136),"",dfName)</f>
        <v/>
      </c>
      <c r="B136" s="20" t="str">
        <f>IF(ISBLANK(E136),"",dfRG)</f>
        <v/>
      </c>
      <c r="C136" s="20" t="str">
        <f>IF(ISBLANK(E136),"",EndDate)</f>
        <v/>
      </c>
      <c r="D136" s="245">
        <v>125.0</v>
      </c>
      <c r="E136" s="245"/>
      <c r="F136" s="245"/>
      <c r="G136" s="251"/>
      <c r="H136" s="251"/>
      <c r="I136" s="251"/>
      <c r="J136" s="251"/>
      <c r="K136" s="251"/>
      <c r="L136" s="251"/>
      <c r="M136" s="251"/>
      <c r="N136" s="252"/>
      <c r="O136" s="253"/>
      <c r="P136" s="252"/>
      <c r="Q136" s="252"/>
      <c r="R136" s="254"/>
      <c r="S136" s="255"/>
      <c r="T136" s="255"/>
      <c r="U136" s="255"/>
      <c r="V136" s="256"/>
      <c r="W136" s="256"/>
      <c r="X136" s="257"/>
      <c r="Y136" s="20"/>
      <c r="Z136" s="20"/>
      <c r="AA136" s="20"/>
    </row>
    <row r="137" ht="15.0" customHeight="1">
      <c r="A137" s="20" t="str">
        <f>IF(ISBLANK(E137),"",dfName)</f>
        <v/>
      </c>
      <c r="B137" s="20" t="str">
        <f>IF(ISBLANK(E137),"",dfRG)</f>
        <v/>
      </c>
      <c r="C137" s="20" t="str">
        <f>IF(ISBLANK(E137),"",EndDate)</f>
        <v/>
      </c>
      <c r="D137" s="245">
        <v>126.0</v>
      </c>
      <c r="E137" s="245"/>
      <c r="F137" s="245"/>
      <c r="G137" s="251"/>
      <c r="H137" s="251"/>
      <c r="I137" s="251"/>
      <c r="J137" s="251"/>
      <c r="K137" s="251"/>
      <c r="L137" s="251"/>
      <c r="M137" s="251"/>
      <c r="N137" s="252"/>
      <c r="O137" s="253"/>
      <c r="P137" s="252"/>
      <c r="Q137" s="252"/>
      <c r="R137" s="254"/>
      <c r="S137" s="255"/>
      <c r="T137" s="255"/>
      <c r="U137" s="255"/>
      <c r="V137" s="256"/>
      <c r="W137" s="256"/>
      <c r="X137" s="257"/>
      <c r="Y137" s="20"/>
      <c r="Z137" s="20"/>
      <c r="AA137" s="20"/>
    </row>
    <row r="138" ht="15.0" customHeight="1">
      <c r="A138" s="20" t="str">
        <f>IF(ISBLANK(E138),"",dfName)</f>
        <v/>
      </c>
      <c r="B138" s="20" t="str">
        <f>IF(ISBLANK(E138),"",dfRG)</f>
        <v/>
      </c>
      <c r="C138" s="20" t="str">
        <f>IF(ISBLANK(E138),"",EndDate)</f>
        <v/>
      </c>
      <c r="D138" s="245">
        <v>127.0</v>
      </c>
      <c r="E138" s="245"/>
      <c r="F138" s="245"/>
      <c r="G138" s="251"/>
      <c r="H138" s="251"/>
      <c r="I138" s="251"/>
      <c r="J138" s="251"/>
      <c r="K138" s="251"/>
      <c r="L138" s="251"/>
      <c r="M138" s="251"/>
      <c r="N138" s="252"/>
      <c r="O138" s="253"/>
      <c r="P138" s="252"/>
      <c r="Q138" s="252"/>
      <c r="R138" s="254"/>
      <c r="S138" s="255"/>
      <c r="T138" s="255"/>
      <c r="U138" s="255"/>
      <c r="V138" s="256"/>
      <c r="W138" s="256"/>
      <c r="X138" s="257"/>
      <c r="Y138" s="20"/>
      <c r="Z138" s="20"/>
      <c r="AA138" s="20"/>
    </row>
    <row r="139" ht="15.0" customHeight="1">
      <c r="A139" s="20" t="str">
        <f>IF(ISBLANK(E139),"",dfName)</f>
        <v/>
      </c>
      <c r="B139" s="20" t="str">
        <f>IF(ISBLANK(E139),"",dfRG)</f>
        <v/>
      </c>
      <c r="C139" s="20" t="str">
        <f>IF(ISBLANK(E139),"",EndDate)</f>
        <v/>
      </c>
      <c r="D139" s="245">
        <v>128.0</v>
      </c>
      <c r="E139" s="245"/>
      <c r="F139" s="245"/>
      <c r="G139" s="251"/>
      <c r="H139" s="251"/>
      <c r="I139" s="251"/>
      <c r="J139" s="251"/>
      <c r="K139" s="251"/>
      <c r="L139" s="251"/>
      <c r="M139" s="251"/>
      <c r="N139" s="252"/>
      <c r="O139" s="253"/>
      <c r="P139" s="252"/>
      <c r="Q139" s="252"/>
      <c r="R139" s="254"/>
      <c r="S139" s="255"/>
      <c r="T139" s="255"/>
      <c r="U139" s="255"/>
      <c r="V139" s="256"/>
      <c r="W139" s="256"/>
      <c r="X139" s="257"/>
      <c r="Y139" s="20"/>
      <c r="Z139" s="20"/>
      <c r="AA139" s="20"/>
    </row>
    <row r="140" ht="15.0" customHeight="1">
      <c r="A140" s="20" t="str">
        <f>IF(ISBLANK(E140),"",dfName)</f>
        <v/>
      </c>
      <c r="B140" s="20" t="str">
        <f>IF(ISBLANK(E140),"",dfRG)</f>
        <v/>
      </c>
      <c r="C140" s="20" t="str">
        <f>IF(ISBLANK(E140),"",EndDate)</f>
        <v/>
      </c>
      <c r="D140" s="245">
        <v>129.0</v>
      </c>
      <c r="E140" s="245"/>
      <c r="F140" s="245"/>
      <c r="G140" s="251"/>
      <c r="H140" s="251"/>
      <c r="I140" s="251"/>
      <c r="J140" s="251"/>
      <c r="K140" s="251"/>
      <c r="L140" s="251"/>
      <c r="M140" s="251"/>
      <c r="N140" s="252"/>
      <c r="O140" s="253"/>
      <c r="P140" s="252"/>
      <c r="Q140" s="252"/>
      <c r="R140" s="254"/>
      <c r="S140" s="255"/>
      <c r="T140" s="255"/>
      <c r="U140" s="255"/>
      <c r="V140" s="256"/>
      <c r="W140" s="256"/>
      <c r="X140" s="257"/>
      <c r="Y140" s="20"/>
      <c r="Z140" s="20"/>
      <c r="AA140" s="20"/>
    </row>
    <row r="141" ht="15.0" customHeight="1">
      <c r="A141" s="20" t="str">
        <f>IF(ISBLANK(E141),"",dfName)</f>
        <v/>
      </c>
      <c r="B141" s="20" t="str">
        <f>IF(ISBLANK(E141),"",dfRG)</f>
        <v/>
      </c>
      <c r="C141" s="20" t="str">
        <f>IF(ISBLANK(E141),"",EndDate)</f>
        <v/>
      </c>
      <c r="D141" s="245">
        <v>130.0</v>
      </c>
      <c r="E141" s="245"/>
      <c r="F141" s="245"/>
      <c r="G141" s="251"/>
      <c r="H141" s="251"/>
      <c r="I141" s="251"/>
      <c r="J141" s="251"/>
      <c r="K141" s="251"/>
      <c r="L141" s="251"/>
      <c r="M141" s="251"/>
      <c r="N141" s="252"/>
      <c r="O141" s="253"/>
      <c r="P141" s="252"/>
      <c r="Q141" s="252"/>
      <c r="R141" s="254"/>
      <c r="S141" s="255"/>
      <c r="T141" s="255"/>
      <c r="U141" s="255"/>
      <c r="V141" s="256"/>
      <c r="W141" s="256"/>
      <c r="X141" s="257"/>
      <c r="Y141" s="20"/>
      <c r="Z141" s="20"/>
      <c r="AA141" s="20"/>
    </row>
    <row r="142" ht="15.0" customHeight="1">
      <c r="A142" s="20" t="str">
        <f>IF(ISBLANK(E142),"",dfName)</f>
        <v/>
      </c>
      <c r="B142" s="20" t="str">
        <f>IF(ISBLANK(E142),"",dfRG)</f>
        <v/>
      </c>
      <c r="C142" s="20" t="str">
        <f>IF(ISBLANK(E142),"",EndDate)</f>
        <v/>
      </c>
      <c r="D142" s="245">
        <v>131.0</v>
      </c>
      <c r="E142" s="245"/>
      <c r="F142" s="245"/>
      <c r="G142" s="251"/>
      <c r="H142" s="251"/>
      <c r="I142" s="251"/>
      <c r="J142" s="251"/>
      <c r="K142" s="251"/>
      <c r="L142" s="251"/>
      <c r="M142" s="251"/>
      <c r="N142" s="252"/>
      <c r="O142" s="253"/>
      <c r="P142" s="252"/>
      <c r="Q142" s="252"/>
      <c r="R142" s="254"/>
      <c r="S142" s="255"/>
      <c r="T142" s="255"/>
      <c r="U142" s="255"/>
      <c r="V142" s="256"/>
      <c r="W142" s="256"/>
      <c r="X142" s="257"/>
      <c r="Y142" s="20"/>
      <c r="Z142" s="20"/>
      <c r="AA142" s="20"/>
    </row>
    <row r="143" ht="15.0" customHeight="1">
      <c r="A143" s="20" t="str">
        <f>IF(ISBLANK(E143),"",dfName)</f>
        <v/>
      </c>
      <c r="B143" s="20" t="str">
        <f>IF(ISBLANK(E143),"",dfRG)</f>
        <v/>
      </c>
      <c r="C143" s="20" t="str">
        <f>IF(ISBLANK(E143),"",EndDate)</f>
        <v/>
      </c>
      <c r="D143" s="245">
        <v>132.0</v>
      </c>
      <c r="E143" s="245"/>
      <c r="F143" s="245"/>
      <c r="G143" s="251"/>
      <c r="H143" s="251"/>
      <c r="I143" s="251"/>
      <c r="J143" s="251"/>
      <c r="K143" s="251"/>
      <c r="L143" s="251"/>
      <c r="M143" s="251"/>
      <c r="N143" s="252"/>
      <c r="O143" s="253"/>
      <c r="P143" s="252"/>
      <c r="Q143" s="252"/>
      <c r="R143" s="254"/>
      <c r="S143" s="255"/>
      <c r="T143" s="255"/>
      <c r="U143" s="255"/>
      <c r="V143" s="256"/>
      <c r="W143" s="256"/>
      <c r="X143" s="257"/>
      <c r="Y143" s="20"/>
      <c r="Z143" s="20"/>
      <c r="AA143" s="20"/>
    </row>
    <row r="144" ht="15.0" customHeight="1">
      <c r="A144" s="20" t="str">
        <f>IF(ISBLANK(E144),"",dfName)</f>
        <v/>
      </c>
      <c r="B144" s="20" t="str">
        <f>IF(ISBLANK(E144),"",dfRG)</f>
        <v/>
      </c>
      <c r="C144" s="20" t="str">
        <f>IF(ISBLANK(E144),"",EndDate)</f>
        <v/>
      </c>
      <c r="D144" s="245">
        <v>133.0</v>
      </c>
      <c r="E144" s="245"/>
      <c r="F144" s="245"/>
      <c r="G144" s="251"/>
      <c r="H144" s="251"/>
      <c r="I144" s="251"/>
      <c r="J144" s="251"/>
      <c r="K144" s="251"/>
      <c r="L144" s="251"/>
      <c r="M144" s="251"/>
      <c r="N144" s="252"/>
      <c r="O144" s="253"/>
      <c r="P144" s="252"/>
      <c r="Q144" s="252"/>
      <c r="R144" s="254"/>
      <c r="S144" s="255"/>
      <c r="T144" s="255"/>
      <c r="U144" s="255"/>
      <c r="V144" s="256"/>
      <c r="W144" s="256"/>
      <c r="X144" s="257"/>
      <c r="Y144" s="20"/>
      <c r="Z144" s="20"/>
      <c r="AA144" s="20"/>
    </row>
    <row r="145" ht="15.0" customHeight="1">
      <c r="A145" s="20" t="str">
        <f>IF(ISBLANK(E145),"",dfName)</f>
        <v/>
      </c>
      <c r="B145" s="20" t="str">
        <f>IF(ISBLANK(E145),"",dfRG)</f>
        <v/>
      </c>
      <c r="C145" s="20" t="str">
        <f>IF(ISBLANK(E145),"",EndDate)</f>
        <v/>
      </c>
      <c r="D145" s="245">
        <v>134.0</v>
      </c>
      <c r="E145" s="245"/>
      <c r="F145" s="245"/>
      <c r="G145" s="251"/>
      <c r="H145" s="251"/>
      <c r="I145" s="251"/>
      <c r="J145" s="251"/>
      <c r="K145" s="251"/>
      <c r="L145" s="251"/>
      <c r="M145" s="251"/>
      <c r="N145" s="252"/>
      <c r="O145" s="253"/>
      <c r="P145" s="252"/>
      <c r="Q145" s="252"/>
      <c r="R145" s="254"/>
      <c r="S145" s="255"/>
      <c r="T145" s="255"/>
      <c r="U145" s="255"/>
      <c r="V145" s="256"/>
      <c r="W145" s="256"/>
      <c r="X145" s="257"/>
      <c r="Y145" s="20"/>
      <c r="Z145" s="20"/>
      <c r="AA145" s="20"/>
    </row>
    <row r="146" ht="15.0" customHeight="1">
      <c r="A146" s="20" t="str">
        <f>IF(ISBLANK(E146),"",dfName)</f>
        <v/>
      </c>
      <c r="B146" s="20" t="str">
        <f>IF(ISBLANK(E146),"",dfRG)</f>
        <v/>
      </c>
      <c r="C146" s="20" t="str">
        <f>IF(ISBLANK(E146),"",EndDate)</f>
        <v/>
      </c>
      <c r="D146" s="245">
        <v>135.0</v>
      </c>
      <c r="E146" s="245"/>
      <c r="F146" s="245"/>
      <c r="G146" s="251"/>
      <c r="H146" s="251"/>
      <c r="I146" s="251"/>
      <c r="J146" s="251"/>
      <c r="K146" s="251"/>
      <c r="L146" s="251"/>
      <c r="M146" s="251"/>
      <c r="N146" s="252"/>
      <c r="O146" s="253"/>
      <c r="P146" s="252"/>
      <c r="Q146" s="252"/>
      <c r="R146" s="254"/>
      <c r="S146" s="255"/>
      <c r="T146" s="255"/>
      <c r="U146" s="255"/>
      <c r="V146" s="256"/>
      <c r="W146" s="256"/>
      <c r="X146" s="257"/>
      <c r="Y146" s="20"/>
      <c r="Z146" s="20"/>
      <c r="AA146" s="20"/>
    </row>
    <row r="147" ht="15.0" customHeight="1">
      <c r="A147" s="20" t="str">
        <f>IF(ISBLANK(E147),"",dfName)</f>
        <v/>
      </c>
      <c r="B147" s="20" t="str">
        <f>IF(ISBLANK(E147),"",dfRG)</f>
        <v/>
      </c>
      <c r="C147" s="20" t="str">
        <f>IF(ISBLANK(E147),"",EndDate)</f>
        <v/>
      </c>
      <c r="D147" s="245">
        <v>136.0</v>
      </c>
      <c r="E147" s="245"/>
      <c r="F147" s="245"/>
      <c r="G147" s="251"/>
      <c r="H147" s="251"/>
      <c r="I147" s="251"/>
      <c r="J147" s="251"/>
      <c r="K147" s="251"/>
      <c r="L147" s="251"/>
      <c r="M147" s="251"/>
      <c r="N147" s="252"/>
      <c r="O147" s="253"/>
      <c r="P147" s="252"/>
      <c r="Q147" s="252"/>
      <c r="R147" s="254"/>
      <c r="S147" s="255"/>
      <c r="T147" s="255"/>
      <c r="U147" s="255"/>
      <c r="V147" s="256"/>
      <c r="W147" s="256"/>
      <c r="X147" s="257"/>
      <c r="Y147" s="20"/>
      <c r="Z147" s="20"/>
      <c r="AA147" s="20"/>
    </row>
    <row r="148" ht="15.0" customHeight="1">
      <c r="A148" s="20" t="str">
        <f>IF(ISBLANK(E148),"",dfName)</f>
        <v/>
      </c>
      <c r="B148" s="20" t="str">
        <f>IF(ISBLANK(E148),"",dfRG)</f>
        <v/>
      </c>
      <c r="C148" s="20" t="str">
        <f>IF(ISBLANK(E148),"",EndDate)</f>
        <v/>
      </c>
      <c r="D148" s="245">
        <v>137.0</v>
      </c>
      <c r="E148" s="245"/>
      <c r="F148" s="245"/>
      <c r="G148" s="251"/>
      <c r="H148" s="251"/>
      <c r="I148" s="251"/>
      <c r="J148" s="251"/>
      <c r="K148" s="251"/>
      <c r="L148" s="251"/>
      <c r="M148" s="251"/>
      <c r="N148" s="252"/>
      <c r="O148" s="253"/>
      <c r="P148" s="252"/>
      <c r="Q148" s="252"/>
      <c r="R148" s="254"/>
      <c r="S148" s="255"/>
      <c r="T148" s="255"/>
      <c r="U148" s="255"/>
      <c r="V148" s="256"/>
      <c r="W148" s="256"/>
      <c r="X148" s="257"/>
      <c r="Y148" s="20"/>
      <c r="Z148" s="20"/>
      <c r="AA148" s="20"/>
    </row>
    <row r="149" ht="15.0" customHeight="1">
      <c r="A149" s="20" t="str">
        <f>IF(ISBLANK(E149),"",dfName)</f>
        <v/>
      </c>
      <c r="B149" s="20" t="str">
        <f>IF(ISBLANK(E149),"",dfRG)</f>
        <v/>
      </c>
      <c r="C149" s="20" t="str">
        <f>IF(ISBLANK(E149),"",EndDate)</f>
        <v/>
      </c>
      <c r="D149" s="245">
        <v>138.0</v>
      </c>
      <c r="E149" s="245"/>
      <c r="F149" s="245"/>
      <c r="G149" s="251"/>
      <c r="H149" s="251"/>
      <c r="I149" s="251"/>
      <c r="J149" s="251"/>
      <c r="K149" s="251"/>
      <c r="L149" s="251"/>
      <c r="M149" s="251"/>
      <c r="N149" s="252"/>
      <c r="O149" s="253"/>
      <c r="P149" s="252"/>
      <c r="Q149" s="252"/>
      <c r="R149" s="254"/>
      <c r="S149" s="255"/>
      <c r="T149" s="255"/>
      <c r="U149" s="255"/>
      <c r="V149" s="256"/>
      <c r="W149" s="256"/>
      <c r="X149" s="257"/>
      <c r="Y149" s="20"/>
      <c r="Z149" s="20"/>
      <c r="AA149" s="20"/>
    </row>
    <row r="150" ht="15.0" customHeight="1">
      <c r="A150" s="20" t="str">
        <f>IF(ISBLANK(E150),"",dfName)</f>
        <v/>
      </c>
      <c r="B150" s="20" t="str">
        <f>IF(ISBLANK(E150),"",dfRG)</f>
        <v/>
      </c>
      <c r="C150" s="20" t="str">
        <f>IF(ISBLANK(E150),"",EndDate)</f>
        <v/>
      </c>
      <c r="D150" s="245">
        <v>139.0</v>
      </c>
      <c r="E150" s="245"/>
      <c r="F150" s="245"/>
      <c r="G150" s="251"/>
      <c r="H150" s="251"/>
      <c r="I150" s="251"/>
      <c r="J150" s="251"/>
      <c r="K150" s="251"/>
      <c r="L150" s="251"/>
      <c r="M150" s="251"/>
      <c r="N150" s="252"/>
      <c r="O150" s="253"/>
      <c r="P150" s="252"/>
      <c r="Q150" s="252"/>
      <c r="R150" s="254"/>
      <c r="S150" s="255"/>
      <c r="T150" s="255"/>
      <c r="U150" s="255"/>
      <c r="V150" s="256"/>
      <c r="W150" s="256"/>
      <c r="X150" s="257"/>
      <c r="Y150" s="20"/>
      <c r="Z150" s="20"/>
      <c r="AA150" s="20"/>
    </row>
    <row r="151" ht="15.0" customHeight="1">
      <c r="A151" s="20" t="str">
        <f>IF(ISBLANK(E151),"",dfName)</f>
        <v/>
      </c>
      <c r="B151" s="20" t="str">
        <f>IF(ISBLANK(E151),"",dfRG)</f>
        <v/>
      </c>
      <c r="C151" s="20" t="str">
        <f>IF(ISBLANK(E151),"",EndDate)</f>
        <v/>
      </c>
      <c r="D151" s="245">
        <v>140.0</v>
      </c>
      <c r="E151" s="245"/>
      <c r="F151" s="245"/>
      <c r="G151" s="251"/>
      <c r="H151" s="251"/>
      <c r="I151" s="251"/>
      <c r="J151" s="251"/>
      <c r="K151" s="251"/>
      <c r="L151" s="251"/>
      <c r="M151" s="251"/>
      <c r="N151" s="252"/>
      <c r="O151" s="253"/>
      <c r="P151" s="252"/>
      <c r="Q151" s="252"/>
      <c r="R151" s="254"/>
      <c r="S151" s="255"/>
      <c r="T151" s="255"/>
      <c r="U151" s="255"/>
      <c r="V151" s="256"/>
      <c r="W151" s="256"/>
      <c r="X151" s="257"/>
      <c r="Y151" s="20"/>
      <c r="Z151" s="20"/>
      <c r="AA151" s="20"/>
    </row>
    <row r="152" ht="15.0" customHeight="1">
      <c r="A152" s="20" t="str">
        <f>IF(ISBLANK(E152),"",dfName)</f>
        <v/>
      </c>
      <c r="B152" s="20" t="str">
        <f>IF(ISBLANK(E152),"",dfRG)</f>
        <v/>
      </c>
      <c r="C152" s="20" t="str">
        <f>IF(ISBLANK(E152),"",EndDate)</f>
        <v/>
      </c>
      <c r="D152" s="245">
        <v>141.0</v>
      </c>
      <c r="E152" s="245"/>
      <c r="F152" s="245"/>
      <c r="G152" s="251"/>
      <c r="H152" s="251"/>
      <c r="I152" s="251"/>
      <c r="J152" s="251"/>
      <c r="K152" s="251"/>
      <c r="L152" s="251"/>
      <c r="M152" s="251"/>
      <c r="N152" s="252"/>
      <c r="O152" s="253"/>
      <c r="P152" s="252"/>
      <c r="Q152" s="252"/>
      <c r="R152" s="254"/>
      <c r="S152" s="255"/>
      <c r="T152" s="255"/>
      <c r="U152" s="255"/>
      <c r="V152" s="256"/>
      <c r="W152" s="256"/>
      <c r="X152" s="257"/>
      <c r="Y152" s="20"/>
      <c r="Z152" s="20"/>
      <c r="AA152" s="20"/>
    </row>
    <row r="153" ht="15.0" customHeight="1">
      <c r="A153" s="20" t="str">
        <f>IF(ISBLANK(E153),"",dfName)</f>
        <v/>
      </c>
      <c r="B153" s="20" t="str">
        <f>IF(ISBLANK(E153),"",dfRG)</f>
        <v/>
      </c>
      <c r="C153" s="20" t="str">
        <f>IF(ISBLANK(E153),"",EndDate)</f>
        <v/>
      </c>
      <c r="D153" s="245">
        <v>142.0</v>
      </c>
      <c r="E153" s="245"/>
      <c r="F153" s="245"/>
      <c r="G153" s="251"/>
      <c r="H153" s="251"/>
      <c r="I153" s="251"/>
      <c r="J153" s="251"/>
      <c r="K153" s="251"/>
      <c r="L153" s="251"/>
      <c r="M153" s="251"/>
      <c r="N153" s="252"/>
      <c r="O153" s="253"/>
      <c r="P153" s="252"/>
      <c r="Q153" s="252"/>
      <c r="R153" s="254"/>
      <c r="S153" s="255"/>
      <c r="T153" s="255"/>
      <c r="U153" s="255"/>
      <c r="V153" s="256"/>
      <c r="W153" s="256"/>
      <c r="X153" s="257"/>
      <c r="Y153" s="20"/>
      <c r="Z153" s="20"/>
      <c r="AA153" s="20"/>
    </row>
    <row r="154" ht="15.0" customHeight="1">
      <c r="A154" s="20" t="str">
        <f>IF(ISBLANK(E154),"",dfName)</f>
        <v/>
      </c>
      <c r="B154" s="20" t="str">
        <f>IF(ISBLANK(E154),"",dfRG)</f>
        <v/>
      </c>
      <c r="C154" s="20" t="str">
        <f>IF(ISBLANK(E154),"",EndDate)</f>
        <v/>
      </c>
      <c r="D154" s="245">
        <v>143.0</v>
      </c>
      <c r="E154" s="245"/>
      <c r="F154" s="245"/>
      <c r="G154" s="251"/>
      <c r="H154" s="251"/>
      <c r="I154" s="251"/>
      <c r="J154" s="251"/>
      <c r="K154" s="251"/>
      <c r="L154" s="251"/>
      <c r="M154" s="251"/>
      <c r="N154" s="252"/>
      <c r="O154" s="253"/>
      <c r="P154" s="252"/>
      <c r="Q154" s="252"/>
      <c r="R154" s="254"/>
      <c r="S154" s="255"/>
      <c r="T154" s="255"/>
      <c r="U154" s="255"/>
      <c r="V154" s="256"/>
      <c r="W154" s="256"/>
      <c r="X154" s="257"/>
      <c r="Y154" s="20"/>
      <c r="Z154" s="20"/>
      <c r="AA154" s="20"/>
    </row>
    <row r="155" ht="15.0" customHeight="1">
      <c r="A155" s="20" t="str">
        <f>IF(ISBLANK(E155),"",dfName)</f>
        <v/>
      </c>
      <c r="B155" s="20" t="str">
        <f>IF(ISBLANK(E155),"",dfRG)</f>
        <v/>
      </c>
      <c r="C155" s="20" t="str">
        <f>IF(ISBLANK(E155),"",EndDate)</f>
        <v/>
      </c>
      <c r="D155" s="245">
        <v>144.0</v>
      </c>
      <c r="E155" s="245"/>
      <c r="F155" s="245"/>
      <c r="G155" s="251"/>
      <c r="H155" s="251"/>
      <c r="I155" s="251"/>
      <c r="J155" s="251"/>
      <c r="K155" s="251"/>
      <c r="L155" s="251"/>
      <c r="M155" s="251"/>
      <c r="N155" s="252"/>
      <c r="O155" s="253"/>
      <c r="P155" s="252"/>
      <c r="Q155" s="252"/>
      <c r="R155" s="254"/>
      <c r="S155" s="255"/>
      <c r="T155" s="255"/>
      <c r="U155" s="255"/>
      <c r="V155" s="256"/>
      <c r="W155" s="256"/>
      <c r="X155" s="257"/>
      <c r="Y155" s="20"/>
      <c r="Z155" s="20"/>
      <c r="AA155" s="20"/>
    </row>
    <row r="156" ht="15.0" customHeight="1">
      <c r="A156" s="20" t="str">
        <f>IF(ISBLANK(E156),"",dfName)</f>
        <v/>
      </c>
      <c r="B156" s="20" t="str">
        <f>IF(ISBLANK(E156),"",dfRG)</f>
        <v/>
      </c>
      <c r="C156" s="20" t="str">
        <f>IF(ISBLANK(E156),"",EndDate)</f>
        <v/>
      </c>
      <c r="D156" s="245">
        <v>145.0</v>
      </c>
      <c r="E156" s="245"/>
      <c r="F156" s="245"/>
      <c r="G156" s="251"/>
      <c r="H156" s="251"/>
      <c r="I156" s="251"/>
      <c r="J156" s="251"/>
      <c r="K156" s="251"/>
      <c r="L156" s="251"/>
      <c r="M156" s="251"/>
      <c r="N156" s="252"/>
      <c r="O156" s="253"/>
      <c r="P156" s="252"/>
      <c r="Q156" s="252"/>
      <c r="R156" s="254"/>
      <c r="S156" s="255"/>
      <c r="T156" s="255"/>
      <c r="U156" s="255"/>
      <c r="V156" s="256"/>
      <c r="W156" s="256"/>
      <c r="X156" s="257"/>
      <c r="Y156" s="20"/>
      <c r="Z156" s="20"/>
      <c r="AA156" s="20"/>
    </row>
    <row r="157" ht="15.0" customHeight="1">
      <c r="A157" s="20" t="str">
        <f>IF(ISBLANK(E157),"",dfName)</f>
        <v/>
      </c>
      <c r="B157" s="20" t="str">
        <f>IF(ISBLANK(E157),"",dfRG)</f>
        <v/>
      </c>
      <c r="C157" s="20" t="str">
        <f>IF(ISBLANK(E157),"",EndDate)</f>
        <v/>
      </c>
      <c r="D157" s="245">
        <v>146.0</v>
      </c>
      <c r="E157" s="245"/>
      <c r="F157" s="245"/>
      <c r="G157" s="251"/>
      <c r="H157" s="251"/>
      <c r="I157" s="251"/>
      <c r="J157" s="251"/>
      <c r="K157" s="251"/>
      <c r="L157" s="251"/>
      <c r="M157" s="251"/>
      <c r="N157" s="252"/>
      <c r="O157" s="253"/>
      <c r="P157" s="252"/>
      <c r="Q157" s="252"/>
      <c r="R157" s="254"/>
      <c r="S157" s="255"/>
      <c r="T157" s="255"/>
      <c r="U157" s="255"/>
      <c r="V157" s="256"/>
      <c r="W157" s="256"/>
      <c r="X157" s="257"/>
      <c r="Y157" s="20"/>
      <c r="Z157" s="20"/>
      <c r="AA157" s="20"/>
    </row>
    <row r="158" ht="15.0" customHeight="1">
      <c r="A158" s="20" t="str">
        <f>IF(ISBLANK(E158),"",dfName)</f>
        <v/>
      </c>
      <c r="B158" s="20" t="str">
        <f>IF(ISBLANK(E158),"",dfRG)</f>
        <v/>
      </c>
      <c r="C158" s="20" t="str">
        <f>IF(ISBLANK(E158),"",EndDate)</f>
        <v/>
      </c>
      <c r="D158" s="245">
        <v>147.0</v>
      </c>
      <c r="E158" s="245"/>
      <c r="F158" s="245"/>
      <c r="G158" s="251"/>
      <c r="H158" s="251"/>
      <c r="I158" s="251"/>
      <c r="J158" s="251"/>
      <c r="K158" s="251"/>
      <c r="L158" s="251"/>
      <c r="M158" s="251"/>
      <c r="N158" s="252"/>
      <c r="O158" s="253"/>
      <c r="P158" s="252"/>
      <c r="Q158" s="252"/>
      <c r="R158" s="254"/>
      <c r="S158" s="255"/>
      <c r="T158" s="255"/>
      <c r="U158" s="255"/>
      <c r="V158" s="256"/>
      <c r="W158" s="256"/>
      <c r="X158" s="257"/>
      <c r="Y158" s="20"/>
      <c r="Z158" s="20"/>
      <c r="AA158" s="20"/>
    </row>
    <row r="159" ht="15.0" customHeight="1">
      <c r="A159" s="20" t="str">
        <f>IF(ISBLANK(E159),"",dfName)</f>
        <v/>
      </c>
      <c r="B159" s="20" t="str">
        <f>IF(ISBLANK(E159),"",dfRG)</f>
        <v/>
      </c>
      <c r="C159" s="20" t="str">
        <f>IF(ISBLANK(E159),"",EndDate)</f>
        <v/>
      </c>
      <c r="D159" s="245">
        <v>148.0</v>
      </c>
      <c r="E159" s="245"/>
      <c r="F159" s="245"/>
      <c r="G159" s="251"/>
      <c r="H159" s="251"/>
      <c r="I159" s="251"/>
      <c r="J159" s="251"/>
      <c r="K159" s="251"/>
      <c r="L159" s="251"/>
      <c r="M159" s="251"/>
      <c r="N159" s="252"/>
      <c r="O159" s="253"/>
      <c r="P159" s="252"/>
      <c r="Q159" s="252"/>
      <c r="R159" s="254"/>
      <c r="S159" s="255"/>
      <c r="T159" s="255"/>
      <c r="U159" s="255"/>
      <c r="V159" s="256"/>
      <c r="W159" s="256"/>
      <c r="X159" s="257"/>
      <c r="Y159" s="20"/>
      <c r="Z159" s="20"/>
      <c r="AA159" s="20"/>
    </row>
    <row r="160" ht="15.0" customHeight="1">
      <c r="A160" s="20" t="str">
        <f>IF(ISBLANK(E160),"",dfName)</f>
        <v/>
      </c>
      <c r="B160" s="20" t="str">
        <f>IF(ISBLANK(E160),"",dfRG)</f>
        <v/>
      </c>
      <c r="C160" s="20" t="str">
        <f>IF(ISBLANK(E160),"",EndDate)</f>
        <v/>
      </c>
      <c r="D160" s="245">
        <v>149.0</v>
      </c>
      <c r="E160" s="245"/>
      <c r="F160" s="245"/>
      <c r="G160" s="251"/>
      <c r="H160" s="251"/>
      <c r="I160" s="251"/>
      <c r="J160" s="251"/>
      <c r="K160" s="251"/>
      <c r="L160" s="251"/>
      <c r="M160" s="251"/>
      <c r="N160" s="252"/>
      <c r="O160" s="253"/>
      <c r="P160" s="252"/>
      <c r="Q160" s="252"/>
      <c r="R160" s="254"/>
      <c r="S160" s="255"/>
      <c r="T160" s="255"/>
      <c r="U160" s="255"/>
      <c r="V160" s="256"/>
      <c r="W160" s="256"/>
      <c r="X160" s="257"/>
      <c r="Y160" s="20"/>
      <c r="Z160" s="20"/>
      <c r="AA160" s="20"/>
    </row>
    <row r="161" ht="15.0" customHeight="1">
      <c r="A161" s="20" t="str">
        <f>IF(ISBLANK(E161),"",dfName)</f>
        <v/>
      </c>
      <c r="B161" s="20" t="str">
        <f>IF(ISBLANK(E161),"",dfRG)</f>
        <v/>
      </c>
      <c r="C161" s="20" t="str">
        <f>IF(ISBLANK(E161),"",EndDate)</f>
        <v/>
      </c>
      <c r="D161" s="245">
        <v>150.0</v>
      </c>
      <c r="E161" s="245"/>
      <c r="F161" s="245"/>
      <c r="G161" s="251"/>
      <c r="H161" s="251"/>
      <c r="I161" s="251"/>
      <c r="J161" s="251"/>
      <c r="K161" s="251"/>
      <c r="L161" s="251"/>
      <c r="M161" s="251"/>
      <c r="N161" s="252"/>
      <c r="O161" s="253"/>
      <c r="P161" s="252"/>
      <c r="Q161" s="252"/>
      <c r="R161" s="254"/>
      <c r="S161" s="255"/>
      <c r="T161" s="255"/>
      <c r="U161" s="255"/>
      <c r="V161" s="256"/>
      <c r="W161" s="256"/>
      <c r="X161" s="257"/>
      <c r="Y161" s="20"/>
      <c r="Z161" s="20"/>
      <c r="AA161" s="20"/>
    </row>
    <row r="162" ht="15.0" customHeight="1">
      <c r="A162" s="20" t="str">
        <f>IF(ISBLANK(E162),"",dfName)</f>
        <v/>
      </c>
      <c r="B162" s="20" t="str">
        <f>IF(ISBLANK(E162),"",dfRG)</f>
        <v/>
      </c>
      <c r="C162" s="20" t="str">
        <f>IF(ISBLANK(E162),"",EndDate)</f>
        <v/>
      </c>
      <c r="D162" s="245">
        <v>151.0</v>
      </c>
      <c r="E162" s="245"/>
      <c r="F162" s="245"/>
      <c r="G162" s="251"/>
      <c r="H162" s="251"/>
      <c r="I162" s="251"/>
      <c r="J162" s="251"/>
      <c r="K162" s="251"/>
      <c r="L162" s="251"/>
      <c r="M162" s="251"/>
      <c r="N162" s="252"/>
      <c r="O162" s="253"/>
      <c r="P162" s="252"/>
      <c r="Q162" s="252"/>
      <c r="R162" s="254"/>
      <c r="S162" s="255"/>
      <c r="T162" s="255"/>
      <c r="U162" s="255"/>
      <c r="V162" s="256"/>
      <c r="W162" s="256"/>
      <c r="X162" s="257"/>
      <c r="Y162" s="20"/>
      <c r="Z162" s="20"/>
      <c r="AA162" s="20"/>
    </row>
    <row r="163" ht="15.0" customHeight="1">
      <c r="A163" s="20" t="str">
        <f>IF(ISBLANK(E163),"",dfName)</f>
        <v/>
      </c>
      <c r="B163" s="20" t="str">
        <f>IF(ISBLANK(E163),"",dfRG)</f>
        <v/>
      </c>
      <c r="C163" s="20" t="str">
        <f>IF(ISBLANK(E163),"",EndDate)</f>
        <v/>
      </c>
      <c r="D163" s="245">
        <v>152.0</v>
      </c>
      <c r="E163" s="245"/>
      <c r="F163" s="245"/>
      <c r="G163" s="251"/>
      <c r="H163" s="251"/>
      <c r="I163" s="251"/>
      <c r="J163" s="251"/>
      <c r="K163" s="251"/>
      <c r="L163" s="251"/>
      <c r="M163" s="251"/>
      <c r="N163" s="252"/>
      <c r="O163" s="253"/>
      <c r="P163" s="252"/>
      <c r="Q163" s="252"/>
      <c r="R163" s="254"/>
      <c r="S163" s="255"/>
      <c r="T163" s="255"/>
      <c r="U163" s="255"/>
      <c r="V163" s="256"/>
      <c r="W163" s="256"/>
      <c r="X163" s="257"/>
      <c r="Y163" s="20"/>
      <c r="Z163" s="20"/>
      <c r="AA163" s="20"/>
    </row>
    <row r="164" ht="15.0" customHeight="1">
      <c r="A164" s="20" t="str">
        <f>IF(ISBLANK(E164),"",dfName)</f>
        <v/>
      </c>
      <c r="B164" s="20" t="str">
        <f>IF(ISBLANK(E164),"",dfRG)</f>
        <v/>
      </c>
      <c r="C164" s="20" t="str">
        <f>IF(ISBLANK(E164),"",EndDate)</f>
        <v/>
      </c>
      <c r="D164" s="245">
        <v>153.0</v>
      </c>
      <c r="E164" s="245"/>
      <c r="F164" s="245"/>
      <c r="G164" s="251"/>
      <c r="H164" s="251"/>
      <c r="I164" s="251"/>
      <c r="J164" s="251"/>
      <c r="K164" s="251"/>
      <c r="L164" s="251"/>
      <c r="M164" s="251"/>
      <c r="N164" s="252"/>
      <c r="O164" s="253"/>
      <c r="P164" s="252"/>
      <c r="Q164" s="252"/>
      <c r="R164" s="254"/>
      <c r="S164" s="255"/>
      <c r="T164" s="255"/>
      <c r="U164" s="255"/>
      <c r="V164" s="256"/>
      <c r="W164" s="256"/>
      <c r="X164" s="257"/>
      <c r="Y164" s="20"/>
      <c r="Z164" s="20"/>
      <c r="AA164" s="20"/>
    </row>
    <row r="165" ht="15.0" customHeight="1">
      <c r="A165" s="20" t="str">
        <f>IF(ISBLANK(E165),"",dfName)</f>
        <v/>
      </c>
      <c r="B165" s="20" t="str">
        <f>IF(ISBLANK(E165),"",dfRG)</f>
        <v/>
      </c>
      <c r="C165" s="20" t="str">
        <f>IF(ISBLANK(E165),"",EndDate)</f>
        <v/>
      </c>
      <c r="D165" s="245">
        <v>154.0</v>
      </c>
      <c r="E165" s="245"/>
      <c r="F165" s="245"/>
      <c r="G165" s="251"/>
      <c r="H165" s="251"/>
      <c r="I165" s="251"/>
      <c r="J165" s="251"/>
      <c r="K165" s="251"/>
      <c r="L165" s="251"/>
      <c r="M165" s="251"/>
      <c r="N165" s="252"/>
      <c r="O165" s="253"/>
      <c r="P165" s="252"/>
      <c r="Q165" s="252"/>
      <c r="R165" s="254"/>
      <c r="S165" s="255"/>
      <c r="T165" s="255"/>
      <c r="U165" s="255"/>
      <c r="V165" s="256"/>
      <c r="W165" s="256"/>
      <c r="X165" s="257"/>
      <c r="Y165" s="20"/>
      <c r="Z165" s="20"/>
      <c r="AA165" s="20"/>
    </row>
    <row r="166" ht="15.0" customHeight="1">
      <c r="A166" s="20" t="str">
        <f>IF(ISBLANK(E166),"",dfName)</f>
        <v/>
      </c>
      <c r="B166" s="20" t="str">
        <f>IF(ISBLANK(E166),"",dfRG)</f>
        <v/>
      </c>
      <c r="C166" s="20" t="str">
        <f>IF(ISBLANK(E166),"",EndDate)</f>
        <v/>
      </c>
      <c r="D166" s="245">
        <v>155.0</v>
      </c>
      <c r="E166" s="245"/>
      <c r="F166" s="245"/>
      <c r="G166" s="251"/>
      <c r="H166" s="251"/>
      <c r="I166" s="251"/>
      <c r="J166" s="251"/>
      <c r="K166" s="251"/>
      <c r="L166" s="251"/>
      <c r="M166" s="251"/>
      <c r="N166" s="252"/>
      <c r="O166" s="253"/>
      <c r="P166" s="252"/>
      <c r="Q166" s="252"/>
      <c r="R166" s="254"/>
      <c r="S166" s="255"/>
      <c r="T166" s="255"/>
      <c r="U166" s="255"/>
      <c r="V166" s="256"/>
      <c r="W166" s="256"/>
      <c r="X166" s="257"/>
      <c r="Y166" s="20"/>
      <c r="Z166" s="20"/>
      <c r="AA166" s="20"/>
    </row>
    <row r="167" ht="15.0" customHeight="1">
      <c r="A167" s="20" t="str">
        <f>IF(ISBLANK(E167),"",dfName)</f>
        <v/>
      </c>
      <c r="B167" s="20" t="str">
        <f>IF(ISBLANK(E167),"",dfRG)</f>
        <v/>
      </c>
      <c r="C167" s="20" t="str">
        <f>IF(ISBLANK(E167),"",EndDate)</f>
        <v/>
      </c>
      <c r="D167" s="245">
        <v>156.0</v>
      </c>
      <c r="E167" s="245"/>
      <c r="F167" s="245"/>
      <c r="G167" s="251"/>
      <c r="H167" s="251"/>
      <c r="I167" s="251"/>
      <c r="J167" s="251"/>
      <c r="K167" s="251"/>
      <c r="L167" s="251"/>
      <c r="M167" s="251"/>
      <c r="N167" s="252"/>
      <c r="O167" s="253"/>
      <c r="P167" s="252"/>
      <c r="Q167" s="252"/>
      <c r="R167" s="254"/>
      <c r="S167" s="255"/>
      <c r="T167" s="255"/>
      <c r="U167" s="255"/>
      <c r="V167" s="256"/>
      <c r="W167" s="256"/>
      <c r="X167" s="257"/>
      <c r="Y167" s="20"/>
      <c r="Z167" s="20"/>
      <c r="AA167" s="20"/>
    </row>
    <row r="168" ht="15.0" customHeight="1">
      <c r="A168" s="20" t="str">
        <f>IF(ISBLANK(E168),"",dfName)</f>
        <v/>
      </c>
      <c r="B168" s="20" t="str">
        <f>IF(ISBLANK(E168),"",dfRG)</f>
        <v/>
      </c>
      <c r="C168" s="20" t="str">
        <f>IF(ISBLANK(E168),"",EndDate)</f>
        <v/>
      </c>
      <c r="D168" s="245">
        <v>157.0</v>
      </c>
      <c r="E168" s="245"/>
      <c r="F168" s="245"/>
      <c r="G168" s="251"/>
      <c r="H168" s="251"/>
      <c r="I168" s="251"/>
      <c r="J168" s="251"/>
      <c r="K168" s="251"/>
      <c r="L168" s="251"/>
      <c r="M168" s="251"/>
      <c r="N168" s="252"/>
      <c r="O168" s="253"/>
      <c r="P168" s="252"/>
      <c r="Q168" s="252"/>
      <c r="R168" s="254"/>
      <c r="S168" s="255"/>
      <c r="T168" s="255"/>
      <c r="U168" s="255"/>
      <c r="V168" s="256"/>
      <c r="W168" s="256"/>
      <c r="X168" s="257"/>
      <c r="Y168" s="20"/>
      <c r="Z168" s="20"/>
      <c r="AA168" s="20"/>
    </row>
    <row r="169" ht="15.0" customHeight="1">
      <c r="A169" s="20" t="str">
        <f>IF(ISBLANK(E169),"",dfName)</f>
        <v/>
      </c>
      <c r="B169" s="20" t="str">
        <f>IF(ISBLANK(E169),"",dfRG)</f>
        <v/>
      </c>
      <c r="C169" s="20" t="str">
        <f>IF(ISBLANK(E169),"",EndDate)</f>
        <v/>
      </c>
      <c r="D169" s="245">
        <v>158.0</v>
      </c>
      <c r="E169" s="245"/>
      <c r="F169" s="245"/>
      <c r="G169" s="251"/>
      <c r="H169" s="251"/>
      <c r="I169" s="251"/>
      <c r="J169" s="251"/>
      <c r="K169" s="251"/>
      <c r="L169" s="251"/>
      <c r="M169" s="251"/>
      <c r="N169" s="252"/>
      <c r="O169" s="253"/>
      <c r="P169" s="252"/>
      <c r="Q169" s="252"/>
      <c r="R169" s="254"/>
      <c r="S169" s="255"/>
      <c r="T169" s="255"/>
      <c r="U169" s="255"/>
      <c r="V169" s="256"/>
      <c r="W169" s="256"/>
      <c r="X169" s="257"/>
      <c r="Y169" s="20"/>
      <c r="Z169" s="20"/>
      <c r="AA169" s="20"/>
    </row>
    <row r="170" ht="15.0" customHeight="1">
      <c r="A170" s="20" t="str">
        <f>IF(ISBLANK(E170),"",dfName)</f>
        <v/>
      </c>
      <c r="B170" s="20" t="str">
        <f>IF(ISBLANK(E170),"",dfRG)</f>
        <v/>
      </c>
      <c r="C170" s="20" t="str">
        <f>IF(ISBLANK(E170),"",EndDate)</f>
        <v/>
      </c>
      <c r="D170" s="245">
        <v>159.0</v>
      </c>
      <c r="E170" s="245"/>
      <c r="F170" s="245"/>
      <c r="G170" s="251"/>
      <c r="H170" s="251"/>
      <c r="I170" s="251"/>
      <c r="J170" s="251"/>
      <c r="K170" s="251"/>
      <c r="L170" s="251"/>
      <c r="M170" s="251"/>
      <c r="N170" s="252"/>
      <c r="O170" s="253"/>
      <c r="P170" s="252"/>
      <c r="Q170" s="252"/>
      <c r="R170" s="254"/>
      <c r="S170" s="255"/>
      <c r="T170" s="255"/>
      <c r="U170" s="255"/>
      <c r="V170" s="256"/>
      <c r="W170" s="256"/>
      <c r="X170" s="257"/>
      <c r="Y170" s="20"/>
      <c r="Z170" s="20"/>
      <c r="AA170" s="20"/>
    </row>
    <row r="171" ht="15.0" customHeight="1">
      <c r="A171" s="20" t="str">
        <f>IF(ISBLANK(E171),"",dfName)</f>
        <v/>
      </c>
      <c r="B171" s="20" t="str">
        <f>IF(ISBLANK(E171),"",dfRG)</f>
        <v/>
      </c>
      <c r="C171" s="20" t="str">
        <f>IF(ISBLANK(E171),"",EndDate)</f>
        <v/>
      </c>
      <c r="D171" s="245">
        <v>160.0</v>
      </c>
      <c r="E171" s="245"/>
      <c r="F171" s="245"/>
      <c r="G171" s="251"/>
      <c r="H171" s="251"/>
      <c r="I171" s="251"/>
      <c r="J171" s="251"/>
      <c r="K171" s="251"/>
      <c r="L171" s="251"/>
      <c r="M171" s="251"/>
      <c r="N171" s="252"/>
      <c r="O171" s="253"/>
      <c r="P171" s="252"/>
      <c r="Q171" s="252"/>
      <c r="R171" s="254"/>
      <c r="S171" s="255"/>
      <c r="T171" s="255"/>
      <c r="U171" s="255"/>
      <c r="V171" s="256"/>
      <c r="W171" s="256"/>
      <c r="X171" s="257"/>
      <c r="Y171" s="20"/>
      <c r="Z171" s="20"/>
      <c r="AA171" s="20"/>
    </row>
    <row r="172" ht="15.0" customHeight="1">
      <c r="A172" s="20" t="str">
        <f>IF(ISBLANK(E172),"",dfName)</f>
        <v/>
      </c>
      <c r="B172" s="20" t="str">
        <f>IF(ISBLANK(E172),"",dfRG)</f>
        <v/>
      </c>
      <c r="C172" s="20" t="str">
        <f>IF(ISBLANK(E172),"",EndDate)</f>
        <v/>
      </c>
      <c r="D172" s="245">
        <v>161.0</v>
      </c>
      <c r="E172" s="245"/>
      <c r="F172" s="245"/>
      <c r="G172" s="251"/>
      <c r="H172" s="251"/>
      <c r="I172" s="251"/>
      <c r="J172" s="251"/>
      <c r="K172" s="251"/>
      <c r="L172" s="251"/>
      <c r="M172" s="251"/>
      <c r="N172" s="252"/>
      <c r="O172" s="253"/>
      <c r="P172" s="252"/>
      <c r="Q172" s="252"/>
      <c r="R172" s="254"/>
      <c r="S172" s="255"/>
      <c r="T172" s="255"/>
      <c r="U172" s="255"/>
      <c r="V172" s="256"/>
      <c r="W172" s="256"/>
      <c r="X172" s="257"/>
      <c r="Y172" s="20"/>
      <c r="Z172" s="20"/>
      <c r="AA172" s="20"/>
    </row>
    <row r="173" ht="15.0" customHeight="1">
      <c r="A173" s="20" t="str">
        <f>IF(ISBLANK(E173),"",dfName)</f>
        <v/>
      </c>
      <c r="B173" s="20" t="str">
        <f>IF(ISBLANK(E173),"",dfRG)</f>
        <v/>
      </c>
      <c r="C173" s="20" t="str">
        <f>IF(ISBLANK(E173),"",EndDate)</f>
        <v/>
      </c>
      <c r="D173" s="245">
        <v>162.0</v>
      </c>
      <c r="E173" s="245"/>
      <c r="F173" s="245"/>
      <c r="G173" s="251"/>
      <c r="H173" s="251"/>
      <c r="I173" s="251"/>
      <c r="J173" s="251"/>
      <c r="K173" s="251"/>
      <c r="L173" s="251"/>
      <c r="M173" s="251"/>
      <c r="N173" s="252"/>
      <c r="O173" s="253"/>
      <c r="P173" s="252"/>
      <c r="Q173" s="252"/>
      <c r="R173" s="254"/>
      <c r="S173" s="255"/>
      <c r="T173" s="255"/>
      <c r="U173" s="255"/>
      <c r="V173" s="256"/>
      <c r="W173" s="256"/>
      <c r="X173" s="257"/>
      <c r="Y173" s="20"/>
      <c r="Z173" s="20"/>
      <c r="AA173" s="20"/>
    </row>
    <row r="174" ht="15.0" customHeight="1">
      <c r="A174" s="20" t="str">
        <f>IF(ISBLANK(E174),"",dfName)</f>
        <v/>
      </c>
      <c r="B174" s="20" t="str">
        <f>IF(ISBLANK(E174),"",dfRG)</f>
        <v/>
      </c>
      <c r="C174" s="20" t="str">
        <f>IF(ISBLANK(E174),"",EndDate)</f>
        <v/>
      </c>
      <c r="D174" s="245">
        <v>163.0</v>
      </c>
      <c r="E174" s="245"/>
      <c r="F174" s="245"/>
      <c r="G174" s="251"/>
      <c r="H174" s="251"/>
      <c r="I174" s="251"/>
      <c r="J174" s="251"/>
      <c r="K174" s="251"/>
      <c r="L174" s="251"/>
      <c r="M174" s="251"/>
      <c r="N174" s="252"/>
      <c r="O174" s="253"/>
      <c r="P174" s="252"/>
      <c r="Q174" s="252"/>
      <c r="R174" s="254"/>
      <c r="S174" s="255"/>
      <c r="T174" s="255"/>
      <c r="U174" s="255"/>
      <c r="V174" s="256"/>
      <c r="W174" s="256"/>
      <c r="X174" s="257"/>
      <c r="Y174" s="20"/>
      <c r="Z174" s="20"/>
      <c r="AA174" s="20"/>
    </row>
    <row r="175" ht="15.0" customHeight="1">
      <c r="A175" s="20" t="str">
        <f>IF(ISBLANK(E175),"",dfName)</f>
        <v/>
      </c>
      <c r="B175" s="20" t="str">
        <f>IF(ISBLANK(E175),"",dfRG)</f>
        <v/>
      </c>
      <c r="C175" s="20" t="str">
        <f>IF(ISBLANK(E175),"",EndDate)</f>
        <v/>
      </c>
      <c r="D175" s="245">
        <v>164.0</v>
      </c>
      <c r="E175" s="245"/>
      <c r="F175" s="245"/>
      <c r="G175" s="251"/>
      <c r="H175" s="251"/>
      <c r="I175" s="251"/>
      <c r="J175" s="251"/>
      <c r="K175" s="251"/>
      <c r="L175" s="251"/>
      <c r="M175" s="251"/>
      <c r="N175" s="252"/>
      <c r="O175" s="253"/>
      <c r="P175" s="252"/>
      <c r="Q175" s="252"/>
      <c r="R175" s="254"/>
      <c r="S175" s="255"/>
      <c r="T175" s="255"/>
      <c r="U175" s="255"/>
      <c r="V175" s="256"/>
      <c r="W175" s="256"/>
      <c r="X175" s="257"/>
      <c r="Y175" s="20"/>
      <c r="Z175" s="20"/>
      <c r="AA175" s="20"/>
    </row>
    <row r="176" ht="15.0" customHeight="1">
      <c r="A176" s="20" t="str">
        <f>IF(ISBLANK(E176),"",dfName)</f>
        <v/>
      </c>
      <c r="B176" s="20" t="str">
        <f>IF(ISBLANK(E176),"",dfRG)</f>
        <v/>
      </c>
      <c r="C176" s="20" t="str">
        <f>IF(ISBLANK(E176),"",EndDate)</f>
        <v/>
      </c>
      <c r="D176" s="245">
        <v>165.0</v>
      </c>
      <c r="E176" s="245"/>
      <c r="F176" s="245"/>
      <c r="G176" s="251"/>
      <c r="H176" s="251"/>
      <c r="I176" s="251"/>
      <c r="J176" s="251"/>
      <c r="K176" s="251"/>
      <c r="L176" s="251"/>
      <c r="M176" s="251"/>
      <c r="N176" s="252"/>
      <c r="O176" s="253"/>
      <c r="P176" s="252"/>
      <c r="Q176" s="252"/>
      <c r="R176" s="254"/>
      <c r="S176" s="255"/>
      <c r="T176" s="255"/>
      <c r="U176" s="255"/>
      <c r="V176" s="256"/>
      <c r="W176" s="256"/>
      <c r="X176" s="257"/>
      <c r="Y176" s="20"/>
      <c r="Z176" s="20"/>
      <c r="AA176" s="20"/>
    </row>
    <row r="177" ht="15.0" customHeight="1">
      <c r="A177" s="20" t="str">
        <f>IF(ISBLANK(E177),"",dfName)</f>
        <v/>
      </c>
      <c r="B177" s="20" t="str">
        <f>IF(ISBLANK(E177),"",dfRG)</f>
        <v/>
      </c>
      <c r="C177" s="20" t="str">
        <f>IF(ISBLANK(E177),"",EndDate)</f>
        <v/>
      </c>
      <c r="D177" s="245">
        <v>166.0</v>
      </c>
      <c r="E177" s="245"/>
      <c r="F177" s="245"/>
      <c r="G177" s="251"/>
      <c r="H177" s="251"/>
      <c r="I177" s="251"/>
      <c r="J177" s="251"/>
      <c r="K177" s="251"/>
      <c r="L177" s="251"/>
      <c r="M177" s="251"/>
      <c r="N177" s="252"/>
      <c r="O177" s="253"/>
      <c r="P177" s="252"/>
      <c r="Q177" s="252"/>
      <c r="R177" s="254"/>
      <c r="S177" s="255"/>
      <c r="T177" s="255"/>
      <c r="U177" s="255"/>
      <c r="V177" s="256"/>
      <c r="W177" s="256"/>
      <c r="X177" s="257"/>
      <c r="Y177" s="20"/>
      <c r="Z177" s="20"/>
      <c r="AA177" s="20"/>
    </row>
    <row r="178" ht="15.0" customHeight="1">
      <c r="A178" s="20" t="str">
        <f>IF(ISBLANK(E178),"",dfName)</f>
        <v/>
      </c>
      <c r="B178" s="20" t="str">
        <f>IF(ISBLANK(E178),"",dfRG)</f>
        <v/>
      </c>
      <c r="C178" s="20" t="str">
        <f>IF(ISBLANK(E178),"",EndDate)</f>
        <v/>
      </c>
      <c r="D178" s="245">
        <v>167.0</v>
      </c>
      <c r="E178" s="245"/>
      <c r="F178" s="245"/>
      <c r="G178" s="251"/>
      <c r="H178" s="251"/>
      <c r="I178" s="251"/>
      <c r="J178" s="251"/>
      <c r="K178" s="251"/>
      <c r="L178" s="251"/>
      <c r="M178" s="251"/>
      <c r="N178" s="252"/>
      <c r="O178" s="253"/>
      <c r="P178" s="252"/>
      <c r="Q178" s="252"/>
      <c r="R178" s="254"/>
      <c r="S178" s="255"/>
      <c r="T178" s="255"/>
      <c r="U178" s="255"/>
      <c r="V178" s="256"/>
      <c r="W178" s="256"/>
      <c r="X178" s="257"/>
      <c r="Y178" s="20"/>
      <c r="Z178" s="20"/>
      <c r="AA178" s="20"/>
    </row>
    <row r="179" ht="15.0" customHeight="1">
      <c r="A179" s="20" t="str">
        <f>IF(ISBLANK(E179),"",dfName)</f>
        <v/>
      </c>
      <c r="B179" s="20" t="str">
        <f>IF(ISBLANK(E179),"",dfRG)</f>
        <v/>
      </c>
      <c r="C179" s="20" t="str">
        <f>IF(ISBLANK(E179),"",EndDate)</f>
        <v/>
      </c>
      <c r="D179" s="245">
        <v>168.0</v>
      </c>
      <c r="E179" s="245"/>
      <c r="F179" s="245"/>
      <c r="G179" s="251"/>
      <c r="H179" s="251"/>
      <c r="I179" s="251"/>
      <c r="J179" s="251"/>
      <c r="K179" s="251"/>
      <c r="L179" s="251"/>
      <c r="M179" s="251"/>
      <c r="N179" s="252"/>
      <c r="O179" s="253"/>
      <c r="P179" s="252"/>
      <c r="Q179" s="252"/>
      <c r="R179" s="254"/>
      <c r="S179" s="255"/>
      <c r="T179" s="255"/>
      <c r="U179" s="255"/>
      <c r="V179" s="256"/>
      <c r="W179" s="256"/>
      <c r="X179" s="257"/>
      <c r="Y179" s="20"/>
      <c r="Z179" s="20"/>
      <c r="AA179" s="20"/>
    </row>
    <row r="180" ht="15.0" customHeight="1">
      <c r="A180" s="20" t="str">
        <f>IF(ISBLANK(E180),"",dfName)</f>
        <v/>
      </c>
      <c r="B180" s="20" t="str">
        <f>IF(ISBLANK(E180),"",dfRG)</f>
        <v/>
      </c>
      <c r="C180" s="20" t="str">
        <f>IF(ISBLANK(E180),"",EndDate)</f>
        <v/>
      </c>
      <c r="D180" s="245">
        <v>169.0</v>
      </c>
      <c r="E180" s="245"/>
      <c r="F180" s="245"/>
      <c r="G180" s="251"/>
      <c r="H180" s="251"/>
      <c r="I180" s="251"/>
      <c r="J180" s="251"/>
      <c r="K180" s="251"/>
      <c r="L180" s="251"/>
      <c r="M180" s="251"/>
      <c r="N180" s="252"/>
      <c r="O180" s="253"/>
      <c r="P180" s="252"/>
      <c r="Q180" s="252"/>
      <c r="R180" s="254"/>
      <c r="S180" s="255"/>
      <c r="T180" s="255"/>
      <c r="U180" s="255"/>
      <c r="V180" s="256"/>
      <c r="W180" s="256"/>
      <c r="X180" s="257"/>
      <c r="Y180" s="20"/>
      <c r="Z180" s="20"/>
      <c r="AA180" s="20"/>
    </row>
    <row r="181" ht="15.0" customHeight="1">
      <c r="A181" s="20" t="str">
        <f>IF(ISBLANK(E181),"",dfName)</f>
        <v/>
      </c>
      <c r="B181" s="20" t="str">
        <f>IF(ISBLANK(E181),"",dfRG)</f>
        <v/>
      </c>
      <c r="C181" s="20" t="str">
        <f>IF(ISBLANK(E181),"",EndDate)</f>
        <v/>
      </c>
      <c r="D181" s="245">
        <v>170.0</v>
      </c>
      <c r="E181" s="245"/>
      <c r="F181" s="245"/>
      <c r="G181" s="251"/>
      <c r="H181" s="251"/>
      <c r="I181" s="251"/>
      <c r="J181" s="251"/>
      <c r="K181" s="251"/>
      <c r="L181" s="251"/>
      <c r="M181" s="251"/>
      <c r="N181" s="252"/>
      <c r="O181" s="253"/>
      <c r="P181" s="252"/>
      <c r="Q181" s="252"/>
      <c r="R181" s="254"/>
      <c r="S181" s="255"/>
      <c r="T181" s="255"/>
      <c r="U181" s="255"/>
      <c r="V181" s="256"/>
      <c r="W181" s="256"/>
      <c r="X181" s="257"/>
      <c r="Y181" s="20"/>
      <c r="Z181" s="20"/>
      <c r="AA181" s="20"/>
    </row>
    <row r="182" ht="15.0" customHeight="1">
      <c r="A182" s="20" t="str">
        <f>IF(ISBLANK(E182),"",dfName)</f>
        <v/>
      </c>
      <c r="B182" s="20" t="str">
        <f>IF(ISBLANK(E182),"",dfRG)</f>
        <v/>
      </c>
      <c r="C182" s="20" t="str">
        <f>IF(ISBLANK(E182),"",EndDate)</f>
        <v/>
      </c>
      <c r="D182" s="245">
        <v>171.0</v>
      </c>
      <c r="E182" s="245"/>
      <c r="F182" s="245"/>
      <c r="G182" s="251"/>
      <c r="H182" s="251"/>
      <c r="I182" s="251"/>
      <c r="J182" s="251"/>
      <c r="K182" s="251"/>
      <c r="L182" s="251"/>
      <c r="M182" s="251"/>
      <c r="N182" s="252"/>
      <c r="O182" s="253"/>
      <c r="P182" s="252"/>
      <c r="Q182" s="252"/>
      <c r="R182" s="254"/>
      <c r="S182" s="255"/>
      <c r="T182" s="255"/>
      <c r="U182" s="255"/>
      <c r="V182" s="256"/>
      <c r="W182" s="256"/>
      <c r="X182" s="257"/>
      <c r="Y182" s="20"/>
      <c r="Z182" s="20"/>
      <c r="AA182" s="20"/>
    </row>
    <row r="183" ht="15.0" customHeight="1">
      <c r="A183" s="20" t="str">
        <f>IF(ISBLANK(E183),"",dfName)</f>
        <v/>
      </c>
      <c r="B183" s="20" t="str">
        <f>IF(ISBLANK(E183),"",dfRG)</f>
        <v/>
      </c>
      <c r="C183" s="20" t="str">
        <f>IF(ISBLANK(E183),"",EndDate)</f>
        <v/>
      </c>
      <c r="D183" s="245">
        <v>172.0</v>
      </c>
      <c r="E183" s="245"/>
      <c r="F183" s="245"/>
      <c r="G183" s="251"/>
      <c r="H183" s="251"/>
      <c r="I183" s="251"/>
      <c r="J183" s="251"/>
      <c r="K183" s="251"/>
      <c r="L183" s="251"/>
      <c r="M183" s="251"/>
      <c r="N183" s="252"/>
      <c r="O183" s="253"/>
      <c r="P183" s="252"/>
      <c r="Q183" s="252"/>
      <c r="R183" s="254"/>
      <c r="S183" s="255"/>
      <c r="T183" s="255"/>
      <c r="U183" s="255"/>
      <c r="V183" s="256"/>
      <c r="W183" s="256"/>
      <c r="X183" s="257"/>
      <c r="Y183" s="20"/>
      <c r="Z183" s="20"/>
      <c r="AA183" s="20"/>
    </row>
    <row r="184" ht="15.0" customHeight="1">
      <c r="A184" s="20" t="str">
        <f>IF(ISBLANK(E184),"",dfName)</f>
        <v/>
      </c>
      <c r="B184" s="20" t="str">
        <f>IF(ISBLANK(E184),"",dfRG)</f>
        <v/>
      </c>
      <c r="C184" s="20" t="str">
        <f>IF(ISBLANK(E184),"",EndDate)</f>
        <v/>
      </c>
      <c r="D184" s="245">
        <v>173.0</v>
      </c>
      <c r="E184" s="245"/>
      <c r="F184" s="245"/>
      <c r="G184" s="251"/>
      <c r="H184" s="251"/>
      <c r="I184" s="251"/>
      <c r="J184" s="251"/>
      <c r="K184" s="251"/>
      <c r="L184" s="251"/>
      <c r="M184" s="251"/>
      <c r="N184" s="252"/>
      <c r="O184" s="253"/>
      <c r="P184" s="252"/>
      <c r="Q184" s="252"/>
      <c r="R184" s="254"/>
      <c r="S184" s="255"/>
      <c r="T184" s="255"/>
      <c r="U184" s="255"/>
      <c r="V184" s="256"/>
      <c r="W184" s="256"/>
      <c r="X184" s="257"/>
      <c r="Y184" s="20"/>
      <c r="Z184" s="20"/>
      <c r="AA184" s="20"/>
    </row>
    <row r="185" ht="15.0" customHeight="1">
      <c r="A185" s="20" t="str">
        <f>IF(ISBLANK(E185),"",dfName)</f>
        <v/>
      </c>
      <c r="B185" s="20" t="str">
        <f>IF(ISBLANK(E185),"",dfRG)</f>
        <v/>
      </c>
      <c r="C185" s="20" t="str">
        <f>IF(ISBLANK(E185),"",EndDate)</f>
        <v/>
      </c>
      <c r="D185" s="245">
        <v>174.0</v>
      </c>
      <c r="E185" s="245"/>
      <c r="F185" s="245"/>
      <c r="G185" s="251"/>
      <c r="H185" s="251"/>
      <c r="I185" s="251"/>
      <c r="J185" s="251"/>
      <c r="K185" s="251"/>
      <c r="L185" s="251"/>
      <c r="M185" s="251"/>
      <c r="N185" s="252"/>
      <c r="O185" s="253"/>
      <c r="P185" s="252"/>
      <c r="Q185" s="252"/>
      <c r="R185" s="254"/>
      <c r="S185" s="255"/>
      <c r="T185" s="255"/>
      <c r="U185" s="255"/>
      <c r="V185" s="256"/>
      <c r="W185" s="256"/>
      <c r="X185" s="257"/>
      <c r="Y185" s="20"/>
      <c r="Z185" s="20"/>
      <c r="AA185" s="20"/>
    </row>
    <row r="186" ht="15.0" customHeight="1">
      <c r="A186" s="20" t="str">
        <f>IF(ISBLANK(E186),"",dfName)</f>
        <v/>
      </c>
      <c r="B186" s="20" t="str">
        <f>IF(ISBLANK(E186),"",dfRG)</f>
        <v/>
      </c>
      <c r="C186" s="20" t="str">
        <f>IF(ISBLANK(E186),"",EndDate)</f>
        <v/>
      </c>
      <c r="D186" s="245">
        <v>175.0</v>
      </c>
      <c r="E186" s="245"/>
      <c r="F186" s="245"/>
      <c r="G186" s="251"/>
      <c r="H186" s="251"/>
      <c r="I186" s="251"/>
      <c r="J186" s="251"/>
      <c r="K186" s="251"/>
      <c r="L186" s="251"/>
      <c r="M186" s="251"/>
      <c r="N186" s="252"/>
      <c r="O186" s="253"/>
      <c r="P186" s="252"/>
      <c r="Q186" s="252"/>
      <c r="R186" s="254"/>
      <c r="S186" s="255"/>
      <c r="T186" s="255"/>
      <c r="U186" s="255"/>
      <c r="V186" s="256"/>
      <c r="W186" s="256"/>
      <c r="X186" s="257"/>
      <c r="Y186" s="20"/>
      <c r="Z186" s="20"/>
      <c r="AA186" s="20"/>
    </row>
    <row r="187" ht="15.0" customHeight="1">
      <c r="A187" s="20" t="str">
        <f>IF(ISBLANK(E187),"",dfName)</f>
        <v/>
      </c>
      <c r="B187" s="20" t="str">
        <f>IF(ISBLANK(E187),"",dfRG)</f>
        <v/>
      </c>
      <c r="C187" s="20" t="str">
        <f>IF(ISBLANK(E187),"",EndDate)</f>
        <v/>
      </c>
      <c r="D187" s="245">
        <v>176.0</v>
      </c>
      <c r="E187" s="245"/>
      <c r="F187" s="245"/>
      <c r="G187" s="251"/>
      <c r="H187" s="251"/>
      <c r="I187" s="251"/>
      <c r="J187" s="251"/>
      <c r="K187" s="251"/>
      <c r="L187" s="251"/>
      <c r="M187" s="251"/>
      <c r="N187" s="252"/>
      <c r="O187" s="253"/>
      <c r="P187" s="252"/>
      <c r="Q187" s="252"/>
      <c r="R187" s="254"/>
      <c r="S187" s="255"/>
      <c r="T187" s="255"/>
      <c r="U187" s="255"/>
      <c r="V187" s="256"/>
      <c r="W187" s="256"/>
      <c r="X187" s="257"/>
      <c r="Y187" s="20"/>
      <c r="Z187" s="20"/>
      <c r="AA187" s="20"/>
    </row>
    <row r="188" ht="15.0" customHeight="1">
      <c r="A188" s="20" t="str">
        <f>IF(ISBLANK(E188),"",dfName)</f>
        <v/>
      </c>
      <c r="B188" s="20" t="str">
        <f>IF(ISBLANK(E188),"",dfRG)</f>
        <v/>
      </c>
      <c r="C188" s="20" t="str">
        <f>IF(ISBLANK(E188),"",EndDate)</f>
        <v/>
      </c>
      <c r="D188" s="245">
        <v>177.0</v>
      </c>
      <c r="E188" s="245"/>
      <c r="F188" s="245"/>
      <c r="G188" s="251"/>
      <c r="H188" s="251"/>
      <c r="I188" s="251"/>
      <c r="J188" s="251"/>
      <c r="K188" s="251"/>
      <c r="L188" s="251"/>
      <c r="M188" s="251"/>
      <c r="N188" s="252"/>
      <c r="O188" s="253"/>
      <c r="P188" s="252"/>
      <c r="Q188" s="252"/>
      <c r="R188" s="254"/>
      <c r="S188" s="255"/>
      <c r="T188" s="255"/>
      <c r="U188" s="255"/>
      <c r="V188" s="256"/>
      <c r="W188" s="256"/>
      <c r="X188" s="257"/>
      <c r="Y188" s="20"/>
      <c r="Z188" s="20"/>
      <c r="AA188" s="20"/>
    </row>
    <row r="189" ht="15.0" customHeight="1">
      <c r="A189" s="20" t="str">
        <f>IF(ISBLANK(E189),"",dfName)</f>
        <v/>
      </c>
      <c r="B189" s="20" t="str">
        <f>IF(ISBLANK(E189),"",dfRG)</f>
        <v/>
      </c>
      <c r="C189" s="20" t="str">
        <f>IF(ISBLANK(E189),"",EndDate)</f>
        <v/>
      </c>
      <c r="D189" s="245">
        <v>178.0</v>
      </c>
      <c r="E189" s="245"/>
      <c r="F189" s="245"/>
      <c r="G189" s="251"/>
      <c r="H189" s="251"/>
      <c r="I189" s="251"/>
      <c r="J189" s="251"/>
      <c r="K189" s="251"/>
      <c r="L189" s="251"/>
      <c r="M189" s="251"/>
      <c r="N189" s="252"/>
      <c r="O189" s="253"/>
      <c r="P189" s="252"/>
      <c r="Q189" s="252"/>
      <c r="R189" s="254"/>
      <c r="S189" s="255"/>
      <c r="T189" s="255"/>
      <c r="U189" s="255"/>
      <c r="V189" s="256"/>
      <c r="W189" s="256"/>
      <c r="X189" s="257"/>
      <c r="Y189" s="20"/>
      <c r="Z189" s="20"/>
      <c r="AA189" s="20"/>
    </row>
    <row r="190" ht="15.0" customHeight="1">
      <c r="A190" s="20" t="str">
        <f>IF(ISBLANK(E190),"",dfName)</f>
        <v/>
      </c>
      <c r="B190" s="20" t="str">
        <f>IF(ISBLANK(E190),"",dfRG)</f>
        <v/>
      </c>
      <c r="C190" s="20" t="str">
        <f>IF(ISBLANK(E190),"",EndDate)</f>
        <v/>
      </c>
      <c r="D190" s="245">
        <v>179.0</v>
      </c>
      <c r="E190" s="245"/>
      <c r="F190" s="245"/>
      <c r="G190" s="251"/>
      <c r="H190" s="251"/>
      <c r="I190" s="251"/>
      <c r="J190" s="251"/>
      <c r="K190" s="251"/>
      <c r="L190" s="251"/>
      <c r="M190" s="251"/>
      <c r="N190" s="252"/>
      <c r="O190" s="253"/>
      <c r="P190" s="252"/>
      <c r="Q190" s="252"/>
      <c r="R190" s="254"/>
      <c r="S190" s="255"/>
      <c r="T190" s="255"/>
      <c r="U190" s="255"/>
      <c r="V190" s="256"/>
      <c r="W190" s="256"/>
      <c r="X190" s="257"/>
      <c r="Y190" s="20"/>
      <c r="Z190" s="20"/>
      <c r="AA190" s="20"/>
    </row>
    <row r="191" ht="15.0" customHeight="1">
      <c r="A191" s="20" t="str">
        <f>IF(ISBLANK(E191),"",dfName)</f>
        <v/>
      </c>
      <c r="B191" s="20" t="str">
        <f>IF(ISBLANK(E191),"",dfRG)</f>
        <v/>
      </c>
      <c r="C191" s="20" t="str">
        <f>IF(ISBLANK(E191),"",EndDate)</f>
        <v/>
      </c>
      <c r="D191" s="245">
        <v>180.0</v>
      </c>
      <c r="E191" s="245"/>
      <c r="F191" s="245"/>
      <c r="G191" s="251"/>
      <c r="H191" s="251"/>
      <c r="I191" s="251"/>
      <c r="J191" s="251"/>
      <c r="K191" s="251"/>
      <c r="L191" s="251"/>
      <c r="M191" s="251"/>
      <c r="N191" s="252"/>
      <c r="O191" s="253"/>
      <c r="P191" s="252"/>
      <c r="Q191" s="252"/>
      <c r="R191" s="254"/>
      <c r="S191" s="255"/>
      <c r="T191" s="255"/>
      <c r="U191" s="255"/>
      <c r="V191" s="256"/>
      <c r="W191" s="256"/>
      <c r="X191" s="257"/>
      <c r="Y191" s="20"/>
      <c r="Z191" s="20"/>
      <c r="AA191" s="20"/>
    </row>
    <row r="192" ht="15.0" customHeight="1">
      <c r="A192" s="20" t="str">
        <f>IF(ISBLANK(E192),"",dfName)</f>
        <v/>
      </c>
      <c r="B192" s="20" t="str">
        <f>IF(ISBLANK(E192),"",dfRG)</f>
        <v/>
      </c>
      <c r="C192" s="20" t="str">
        <f>IF(ISBLANK(E192),"",EndDate)</f>
        <v/>
      </c>
      <c r="D192" s="245">
        <v>181.0</v>
      </c>
      <c r="E192" s="245"/>
      <c r="F192" s="245"/>
      <c r="G192" s="251"/>
      <c r="H192" s="251"/>
      <c r="I192" s="251"/>
      <c r="J192" s="251"/>
      <c r="K192" s="251"/>
      <c r="L192" s="251"/>
      <c r="M192" s="251"/>
      <c r="N192" s="252"/>
      <c r="O192" s="253"/>
      <c r="P192" s="252"/>
      <c r="Q192" s="252"/>
      <c r="R192" s="254"/>
      <c r="S192" s="255"/>
      <c r="T192" s="255"/>
      <c r="U192" s="255"/>
      <c r="V192" s="256"/>
      <c r="W192" s="256"/>
      <c r="X192" s="257"/>
      <c r="Y192" s="20"/>
      <c r="Z192" s="20"/>
      <c r="AA192" s="20"/>
    </row>
    <row r="193" ht="15.0" customHeight="1">
      <c r="A193" s="20" t="str">
        <f>IF(ISBLANK(E193),"",dfName)</f>
        <v/>
      </c>
      <c r="B193" s="20" t="str">
        <f>IF(ISBLANK(E193),"",dfRG)</f>
        <v/>
      </c>
      <c r="C193" s="20" t="str">
        <f>IF(ISBLANK(E193),"",EndDate)</f>
        <v/>
      </c>
      <c r="D193" s="245">
        <v>182.0</v>
      </c>
      <c r="E193" s="245"/>
      <c r="F193" s="245"/>
      <c r="G193" s="251"/>
      <c r="H193" s="251"/>
      <c r="I193" s="251"/>
      <c r="J193" s="251"/>
      <c r="K193" s="251"/>
      <c r="L193" s="251"/>
      <c r="M193" s="251"/>
      <c r="N193" s="252"/>
      <c r="O193" s="253"/>
      <c r="P193" s="252"/>
      <c r="Q193" s="252"/>
      <c r="R193" s="254"/>
      <c r="S193" s="255"/>
      <c r="T193" s="255"/>
      <c r="U193" s="255"/>
      <c r="V193" s="256"/>
      <c r="W193" s="256"/>
      <c r="X193" s="257"/>
      <c r="Y193" s="20"/>
      <c r="Z193" s="20"/>
      <c r="AA193" s="20"/>
    </row>
    <row r="194" ht="15.0" customHeight="1">
      <c r="A194" s="20" t="str">
        <f>IF(ISBLANK(E194),"",dfName)</f>
        <v/>
      </c>
      <c r="B194" s="20" t="str">
        <f>IF(ISBLANK(E194),"",dfRG)</f>
        <v/>
      </c>
      <c r="C194" s="20" t="str">
        <f>IF(ISBLANK(E194),"",EndDate)</f>
        <v/>
      </c>
      <c r="D194" s="245">
        <v>183.0</v>
      </c>
      <c r="E194" s="245"/>
      <c r="F194" s="245"/>
      <c r="G194" s="251"/>
      <c r="H194" s="251"/>
      <c r="I194" s="251"/>
      <c r="J194" s="251"/>
      <c r="K194" s="251"/>
      <c r="L194" s="251"/>
      <c r="M194" s="251"/>
      <c r="N194" s="252"/>
      <c r="O194" s="253"/>
      <c r="P194" s="252"/>
      <c r="Q194" s="252"/>
      <c r="R194" s="254"/>
      <c r="S194" s="255"/>
      <c r="T194" s="255"/>
      <c r="U194" s="255"/>
      <c r="V194" s="256"/>
      <c r="W194" s="256"/>
      <c r="X194" s="257"/>
      <c r="Y194" s="20"/>
      <c r="Z194" s="20"/>
      <c r="AA194" s="20"/>
    </row>
    <row r="195" ht="15.0" customHeight="1">
      <c r="A195" s="20" t="str">
        <f>IF(ISBLANK(E195),"",dfName)</f>
        <v/>
      </c>
      <c r="B195" s="20" t="str">
        <f>IF(ISBLANK(E195),"",dfRG)</f>
        <v/>
      </c>
      <c r="C195" s="20" t="str">
        <f>IF(ISBLANK(E195),"",EndDate)</f>
        <v/>
      </c>
      <c r="D195" s="245">
        <v>184.0</v>
      </c>
      <c r="E195" s="245"/>
      <c r="F195" s="245"/>
      <c r="G195" s="251"/>
      <c r="H195" s="251"/>
      <c r="I195" s="251"/>
      <c r="J195" s="251"/>
      <c r="K195" s="251"/>
      <c r="L195" s="251"/>
      <c r="M195" s="251"/>
      <c r="N195" s="252"/>
      <c r="O195" s="253"/>
      <c r="P195" s="252"/>
      <c r="Q195" s="252"/>
      <c r="R195" s="254"/>
      <c r="S195" s="255"/>
      <c r="T195" s="255"/>
      <c r="U195" s="255"/>
      <c r="V195" s="256"/>
      <c r="W195" s="256"/>
      <c r="X195" s="257"/>
      <c r="Y195" s="20"/>
      <c r="Z195" s="20"/>
      <c r="AA195" s="20"/>
    </row>
    <row r="196" ht="15.0" customHeight="1">
      <c r="A196" s="20" t="str">
        <f>IF(ISBLANK(E196),"",dfName)</f>
        <v/>
      </c>
      <c r="B196" s="20" t="str">
        <f>IF(ISBLANK(E196),"",dfRG)</f>
        <v/>
      </c>
      <c r="C196" s="20" t="str">
        <f>IF(ISBLANK(E196),"",EndDate)</f>
        <v/>
      </c>
      <c r="D196" s="245">
        <v>185.0</v>
      </c>
      <c r="E196" s="245"/>
      <c r="F196" s="245"/>
      <c r="G196" s="251"/>
      <c r="H196" s="251"/>
      <c r="I196" s="251"/>
      <c r="J196" s="251"/>
      <c r="K196" s="251"/>
      <c r="L196" s="251"/>
      <c r="M196" s="251"/>
      <c r="N196" s="252"/>
      <c r="O196" s="253"/>
      <c r="P196" s="252"/>
      <c r="Q196" s="252"/>
      <c r="R196" s="254"/>
      <c r="S196" s="255"/>
      <c r="T196" s="255"/>
      <c r="U196" s="255"/>
      <c r="V196" s="256"/>
      <c r="W196" s="256"/>
      <c r="X196" s="257"/>
      <c r="Y196" s="20"/>
      <c r="Z196" s="20"/>
      <c r="AA196" s="20"/>
    </row>
    <row r="197" ht="15.0" customHeight="1">
      <c r="A197" s="20" t="str">
        <f>IF(ISBLANK(E197),"",dfName)</f>
        <v/>
      </c>
      <c r="B197" s="20" t="str">
        <f>IF(ISBLANK(E197),"",dfRG)</f>
        <v/>
      </c>
      <c r="C197" s="20" t="str">
        <f>IF(ISBLANK(E197),"",EndDate)</f>
        <v/>
      </c>
      <c r="D197" s="245">
        <v>186.0</v>
      </c>
      <c r="E197" s="245"/>
      <c r="F197" s="245"/>
      <c r="G197" s="251"/>
      <c r="H197" s="251"/>
      <c r="I197" s="251"/>
      <c r="J197" s="251"/>
      <c r="K197" s="251"/>
      <c r="L197" s="251"/>
      <c r="M197" s="251"/>
      <c r="N197" s="252"/>
      <c r="O197" s="253"/>
      <c r="P197" s="252"/>
      <c r="Q197" s="252"/>
      <c r="R197" s="254"/>
      <c r="S197" s="255"/>
      <c r="T197" s="255"/>
      <c r="U197" s="255"/>
      <c r="V197" s="256"/>
      <c r="W197" s="256"/>
      <c r="X197" s="257"/>
      <c r="Y197" s="20"/>
      <c r="Z197" s="20"/>
      <c r="AA197" s="20"/>
    </row>
    <row r="198" ht="15.0" customHeight="1">
      <c r="A198" s="20" t="str">
        <f>IF(ISBLANK(E198),"",dfName)</f>
        <v/>
      </c>
      <c r="B198" s="20" t="str">
        <f>IF(ISBLANK(E198),"",dfRG)</f>
        <v/>
      </c>
      <c r="C198" s="20" t="str">
        <f>IF(ISBLANK(E198),"",EndDate)</f>
        <v/>
      </c>
      <c r="D198" s="245">
        <v>187.0</v>
      </c>
      <c r="E198" s="245"/>
      <c r="F198" s="245"/>
      <c r="G198" s="251"/>
      <c r="H198" s="251"/>
      <c r="I198" s="251"/>
      <c r="J198" s="251"/>
      <c r="K198" s="251"/>
      <c r="L198" s="251"/>
      <c r="M198" s="251"/>
      <c r="N198" s="252"/>
      <c r="O198" s="253"/>
      <c r="P198" s="252"/>
      <c r="Q198" s="252"/>
      <c r="R198" s="254"/>
      <c r="S198" s="255"/>
      <c r="T198" s="255"/>
      <c r="U198" s="255"/>
      <c r="V198" s="256"/>
      <c r="W198" s="256"/>
      <c r="X198" s="257"/>
      <c r="Y198" s="20"/>
      <c r="Z198" s="20"/>
      <c r="AA198" s="20"/>
    </row>
    <row r="199" ht="15.0" customHeight="1">
      <c r="A199" s="20" t="str">
        <f>IF(ISBLANK(E199),"",dfName)</f>
        <v/>
      </c>
      <c r="B199" s="20" t="str">
        <f>IF(ISBLANK(E199),"",dfRG)</f>
        <v/>
      </c>
      <c r="C199" s="20" t="str">
        <f>IF(ISBLANK(E199),"",EndDate)</f>
        <v/>
      </c>
      <c r="D199" s="245">
        <v>188.0</v>
      </c>
      <c r="E199" s="245"/>
      <c r="F199" s="245"/>
      <c r="G199" s="251"/>
      <c r="H199" s="251"/>
      <c r="I199" s="251"/>
      <c r="J199" s="251"/>
      <c r="K199" s="251"/>
      <c r="L199" s="251"/>
      <c r="M199" s="251"/>
      <c r="N199" s="252"/>
      <c r="O199" s="253"/>
      <c r="P199" s="252"/>
      <c r="Q199" s="252"/>
      <c r="R199" s="254"/>
      <c r="S199" s="255"/>
      <c r="T199" s="255"/>
      <c r="U199" s="255"/>
      <c r="V199" s="256"/>
      <c r="W199" s="256"/>
      <c r="X199" s="257"/>
      <c r="Y199" s="20"/>
      <c r="Z199" s="20"/>
      <c r="AA199" s="20"/>
    </row>
    <row r="200" ht="15.0" customHeight="1">
      <c r="A200" s="20" t="str">
        <f>IF(ISBLANK(E200),"",dfName)</f>
        <v/>
      </c>
      <c r="B200" s="20" t="str">
        <f>IF(ISBLANK(E200),"",dfRG)</f>
        <v/>
      </c>
      <c r="C200" s="20" t="str">
        <f>IF(ISBLANK(E200),"",EndDate)</f>
        <v/>
      </c>
      <c r="D200" s="245">
        <v>189.0</v>
      </c>
      <c r="E200" s="245"/>
      <c r="F200" s="245"/>
      <c r="G200" s="251"/>
      <c r="H200" s="251"/>
      <c r="I200" s="251"/>
      <c r="J200" s="251"/>
      <c r="K200" s="251"/>
      <c r="L200" s="251"/>
      <c r="M200" s="251"/>
      <c r="N200" s="252"/>
      <c r="O200" s="253"/>
      <c r="P200" s="252"/>
      <c r="Q200" s="252"/>
      <c r="R200" s="254"/>
      <c r="S200" s="255"/>
      <c r="T200" s="255"/>
      <c r="U200" s="255"/>
      <c r="V200" s="256"/>
      <c r="W200" s="256"/>
      <c r="X200" s="257"/>
      <c r="Y200" s="20"/>
      <c r="Z200" s="20"/>
      <c r="AA200" s="20"/>
    </row>
    <row r="201" ht="15.0" customHeight="1">
      <c r="A201" s="20" t="str">
        <f>IF(ISBLANK(E201),"",dfName)</f>
        <v/>
      </c>
      <c r="B201" s="20" t="str">
        <f>IF(ISBLANK(E201),"",dfRG)</f>
        <v/>
      </c>
      <c r="C201" s="20" t="str">
        <f>IF(ISBLANK(E201),"",EndDate)</f>
        <v/>
      </c>
      <c r="D201" s="245">
        <v>190.0</v>
      </c>
      <c r="E201" s="245"/>
      <c r="F201" s="245"/>
      <c r="G201" s="251"/>
      <c r="H201" s="251"/>
      <c r="I201" s="251"/>
      <c r="J201" s="251"/>
      <c r="K201" s="251"/>
      <c r="L201" s="251"/>
      <c r="M201" s="251"/>
      <c r="N201" s="252"/>
      <c r="O201" s="253"/>
      <c r="P201" s="252"/>
      <c r="Q201" s="252"/>
      <c r="R201" s="254"/>
      <c r="S201" s="255"/>
      <c r="T201" s="255"/>
      <c r="U201" s="255"/>
      <c r="V201" s="256"/>
      <c r="W201" s="256"/>
      <c r="X201" s="257"/>
      <c r="Y201" s="20"/>
      <c r="Z201" s="20"/>
      <c r="AA201" s="20"/>
    </row>
    <row r="202" ht="15.0" customHeight="1">
      <c r="A202" s="20" t="str">
        <f>IF(ISBLANK(E202),"",dfName)</f>
        <v/>
      </c>
      <c r="B202" s="20" t="str">
        <f>IF(ISBLANK(E202),"",dfRG)</f>
        <v/>
      </c>
      <c r="C202" s="20" t="str">
        <f>IF(ISBLANK(E202),"",EndDate)</f>
        <v/>
      </c>
      <c r="D202" s="245">
        <v>191.0</v>
      </c>
      <c r="E202" s="245"/>
      <c r="F202" s="245"/>
      <c r="G202" s="251"/>
      <c r="H202" s="251"/>
      <c r="I202" s="251"/>
      <c r="J202" s="251"/>
      <c r="K202" s="251"/>
      <c r="L202" s="251"/>
      <c r="M202" s="251"/>
      <c r="N202" s="252"/>
      <c r="O202" s="253"/>
      <c r="P202" s="252"/>
      <c r="Q202" s="252"/>
      <c r="R202" s="254"/>
      <c r="S202" s="255"/>
      <c r="T202" s="255"/>
      <c r="U202" s="255"/>
      <c r="V202" s="256"/>
      <c r="W202" s="256"/>
      <c r="X202" s="257"/>
      <c r="Y202" s="20"/>
      <c r="Z202" s="20"/>
      <c r="AA202" s="20"/>
    </row>
    <row r="203" ht="15.0" customHeight="1">
      <c r="A203" s="20" t="str">
        <f>IF(ISBLANK(E203),"",dfName)</f>
        <v/>
      </c>
      <c r="B203" s="20" t="str">
        <f>IF(ISBLANK(E203),"",dfRG)</f>
        <v/>
      </c>
      <c r="C203" s="20" t="str">
        <f>IF(ISBLANK(E203),"",EndDate)</f>
        <v/>
      </c>
      <c r="D203" s="245">
        <v>192.0</v>
      </c>
      <c r="E203" s="245"/>
      <c r="F203" s="245"/>
      <c r="G203" s="251"/>
      <c r="H203" s="251"/>
      <c r="I203" s="251"/>
      <c r="J203" s="251"/>
      <c r="K203" s="251"/>
      <c r="L203" s="251"/>
      <c r="M203" s="251"/>
      <c r="N203" s="252"/>
      <c r="O203" s="253"/>
      <c r="P203" s="252"/>
      <c r="Q203" s="252"/>
      <c r="R203" s="254"/>
      <c r="S203" s="255"/>
      <c r="T203" s="255"/>
      <c r="U203" s="255"/>
      <c r="V203" s="256"/>
      <c r="W203" s="256"/>
      <c r="X203" s="257"/>
      <c r="Y203" s="20"/>
      <c r="Z203" s="20"/>
      <c r="AA203" s="20"/>
    </row>
    <row r="204" ht="15.0" customHeight="1">
      <c r="A204" s="20" t="str">
        <f>IF(ISBLANK(E204),"",dfName)</f>
        <v/>
      </c>
      <c r="B204" s="20" t="str">
        <f>IF(ISBLANK(E204),"",dfRG)</f>
        <v/>
      </c>
      <c r="C204" s="20" t="str">
        <f>IF(ISBLANK(E204),"",EndDate)</f>
        <v/>
      </c>
      <c r="D204" s="245">
        <v>193.0</v>
      </c>
      <c r="E204" s="245"/>
      <c r="F204" s="245"/>
      <c r="G204" s="251"/>
      <c r="H204" s="251"/>
      <c r="I204" s="251"/>
      <c r="J204" s="251"/>
      <c r="K204" s="251"/>
      <c r="L204" s="251"/>
      <c r="M204" s="251"/>
      <c r="N204" s="252"/>
      <c r="O204" s="253"/>
      <c r="P204" s="252"/>
      <c r="Q204" s="252"/>
      <c r="R204" s="254"/>
      <c r="S204" s="255"/>
      <c r="T204" s="255"/>
      <c r="U204" s="255"/>
      <c r="V204" s="256"/>
      <c r="W204" s="256"/>
      <c r="X204" s="257"/>
      <c r="Y204" s="20"/>
      <c r="Z204" s="20"/>
      <c r="AA204" s="20"/>
    </row>
    <row r="205" ht="15.0" customHeight="1">
      <c r="A205" s="20" t="str">
        <f>IF(ISBLANK(E205),"",dfName)</f>
        <v/>
      </c>
      <c r="B205" s="20" t="str">
        <f>IF(ISBLANK(E205),"",dfRG)</f>
        <v/>
      </c>
      <c r="C205" s="20" t="str">
        <f>IF(ISBLANK(E205),"",EndDate)</f>
        <v/>
      </c>
      <c r="D205" s="245">
        <v>194.0</v>
      </c>
      <c r="E205" s="245"/>
      <c r="F205" s="245"/>
      <c r="G205" s="251"/>
      <c r="H205" s="251"/>
      <c r="I205" s="251"/>
      <c r="J205" s="251"/>
      <c r="K205" s="251"/>
      <c r="L205" s="251"/>
      <c r="M205" s="251"/>
      <c r="N205" s="252"/>
      <c r="O205" s="253"/>
      <c r="P205" s="252"/>
      <c r="Q205" s="252"/>
      <c r="R205" s="254"/>
      <c r="S205" s="255"/>
      <c r="T205" s="255"/>
      <c r="U205" s="255"/>
      <c r="V205" s="256"/>
      <c r="W205" s="256"/>
      <c r="X205" s="257"/>
      <c r="Y205" s="20"/>
      <c r="Z205" s="20"/>
      <c r="AA205" s="20"/>
    </row>
    <row r="206" ht="15.0" customHeight="1">
      <c r="A206" s="20" t="str">
        <f>IF(ISBLANK(E206),"",dfName)</f>
        <v/>
      </c>
      <c r="B206" s="20" t="str">
        <f>IF(ISBLANK(E206),"",dfRG)</f>
        <v/>
      </c>
      <c r="C206" s="20" t="str">
        <f>IF(ISBLANK(E206),"",EndDate)</f>
        <v/>
      </c>
      <c r="D206" s="245">
        <v>195.0</v>
      </c>
      <c r="E206" s="245"/>
      <c r="F206" s="245"/>
      <c r="G206" s="251"/>
      <c r="H206" s="251"/>
      <c r="I206" s="251"/>
      <c r="J206" s="251"/>
      <c r="K206" s="251"/>
      <c r="L206" s="251"/>
      <c r="M206" s="251"/>
      <c r="N206" s="252"/>
      <c r="O206" s="253"/>
      <c r="P206" s="252"/>
      <c r="Q206" s="252"/>
      <c r="R206" s="254"/>
      <c r="S206" s="255"/>
      <c r="T206" s="255"/>
      <c r="U206" s="255"/>
      <c r="V206" s="256"/>
      <c r="W206" s="256"/>
      <c r="X206" s="257"/>
      <c r="Y206" s="20"/>
      <c r="Z206" s="20"/>
      <c r="AA206" s="20"/>
    </row>
    <row r="207" ht="15.0" customHeight="1">
      <c r="A207" s="20" t="str">
        <f>IF(ISBLANK(E207),"",dfName)</f>
        <v/>
      </c>
      <c r="B207" s="20" t="str">
        <f>IF(ISBLANK(E207),"",dfRG)</f>
        <v/>
      </c>
      <c r="C207" s="20" t="str">
        <f>IF(ISBLANK(E207),"",EndDate)</f>
        <v/>
      </c>
      <c r="D207" s="245">
        <v>196.0</v>
      </c>
      <c r="E207" s="245"/>
      <c r="F207" s="245"/>
      <c r="G207" s="251"/>
      <c r="H207" s="251"/>
      <c r="I207" s="251"/>
      <c r="J207" s="251"/>
      <c r="K207" s="251"/>
      <c r="L207" s="251"/>
      <c r="M207" s="251"/>
      <c r="N207" s="252"/>
      <c r="O207" s="253"/>
      <c r="P207" s="252"/>
      <c r="Q207" s="252"/>
      <c r="R207" s="254"/>
      <c r="S207" s="255"/>
      <c r="T207" s="255"/>
      <c r="U207" s="255"/>
      <c r="V207" s="256"/>
      <c r="W207" s="256"/>
      <c r="X207" s="257"/>
      <c r="Y207" s="20"/>
      <c r="Z207" s="20"/>
      <c r="AA207" s="20"/>
    </row>
    <row r="208" ht="15.0" customHeight="1">
      <c r="A208" s="20" t="str">
        <f>IF(ISBLANK(E208),"",dfName)</f>
        <v/>
      </c>
      <c r="B208" s="20" t="str">
        <f>IF(ISBLANK(E208),"",dfRG)</f>
        <v/>
      </c>
      <c r="C208" s="20" t="str">
        <f>IF(ISBLANK(E208),"",EndDate)</f>
        <v/>
      </c>
      <c r="D208" s="245">
        <v>197.0</v>
      </c>
      <c r="E208" s="245"/>
      <c r="F208" s="245"/>
      <c r="G208" s="251"/>
      <c r="H208" s="251"/>
      <c r="I208" s="251"/>
      <c r="J208" s="251"/>
      <c r="K208" s="251"/>
      <c r="L208" s="251"/>
      <c r="M208" s="251"/>
      <c r="N208" s="252"/>
      <c r="O208" s="253"/>
      <c r="P208" s="252"/>
      <c r="Q208" s="252"/>
      <c r="R208" s="254"/>
      <c r="S208" s="255"/>
      <c r="T208" s="255"/>
      <c r="U208" s="255"/>
      <c r="V208" s="256"/>
      <c r="W208" s="256"/>
      <c r="X208" s="257"/>
      <c r="Y208" s="20"/>
      <c r="Z208" s="20"/>
      <c r="AA208" s="20"/>
    </row>
    <row r="209" ht="15.0" customHeight="1">
      <c r="A209" s="20" t="str">
        <f>IF(ISBLANK(E209),"",dfName)</f>
        <v/>
      </c>
      <c r="B209" s="20" t="str">
        <f>IF(ISBLANK(E209),"",dfRG)</f>
        <v/>
      </c>
      <c r="C209" s="20" t="str">
        <f>IF(ISBLANK(E209),"",EndDate)</f>
        <v/>
      </c>
      <c r="D209" s="245">
        <v>198.0</v>
      </c>
      <c r="E209" s="245"/>
      <c r="F209" s="245"/>
      <c r="G209" s="251"/>
      <c r="H209" s="251"/>
      <c r="I209" s="251"/>
      <c r="J209" s="251"/>
      <c r="K209" s="251"/>
      <c r="L209" s="251"/>
      <c r="M209" s="251"/>
      <c r="N209" s="252"/>
      <c r="O209" s="253"/>
      <c r="P209" s="252"/>
      <c r="Q209" s="252"/>
      <c r="R209" s="254"/>
      <c r="S209" s="255"/>
      <c r="T209" s="255"/>
      <c r="U209" s="255"/>
      <c r="V209" s="256"/>
      <c r="W209" s="256"/>
      <c r="X209" s="257"/>
      <c r="Y209" s="20"/>
      <c r="Z209" s="20"/>
      <c r="AA209" s="20"/>
    </row>
    <row r="210" ht="15.0" customHeight="1">
      <c r="A210" s="20" t="str">
        <f>IF(ISBLANK(E210),"",dfName)</f>
        <v/>
      </c>
      <c r="B210" s="20" t="str">
        <f>IF(ISBLANK(E210),"",dfRG)</f>
        <v/>
      </c>
      <c r="C210" s="20" t="str">
        <f>IF(ISBLANK(E210),"",EndDate)</f>
        <v/>
      </c>
      <c r="D210" s="245">
        <v>199.0</v>
      </c>
      <c r="E210" s="245"/>
      <c r="F210" s="245"/>
      <c r="G210" s="251"/>
      <c r="H210" s="251"/>
      <c r="I210" s="251"/>
      <c r="J210" s="251"/>
      <c r="K210" s="251"/>
      <c r="L210" s="251"/>
      <c r="M210" s="251"/>
      <c r="N210" s="252"/>
      <c r="O210" s="253"/>
      <c r="P210" s="252"/>
      <c r="Q210" s="252"/>
      <c r="R210" s="254"/>
      <c r="S210" s="255"/>
      <c r="T210" s="255"/>
      <c r="U210" s="255"/>
      <c r="V210" s="256"/>
      <c r="W210" s="256"/>
      <c r="X210" s="257"/>
      <c r="Y210" s="20"/>
      <c r="Z210" s="20"/>
      <c r="AA210" s="20"/>
    </row>
    <row r="211" ht="15.0" customHeight="1">
      <c r="A211" s="20" t="str">
        <f>IF(ISBLANK(E211),"",dfName)</f>
        <v/>
      </c>
      <c r="B211" s="20" t="str">
        <f>IF(ISBLANK(E211),"",dfRG)</f>
        <v/>
      </c>
      <c r="C211" s="20" t="str">
        <f>IF(ISBLANK(E211),"",EndDate)</f>
        <v/>
      </c>
      <c r="D211" s="245">
        <v>200.0</v>
      </c>
      <c r="E211" s="245"/>
      <c r="F211" s="245"/>
      <c r="G211" s="251"/>
      <c r="H211" s="251"/>
      <c r="I211" s="251"/>
      <c r="J211" s="251"/>
      <c r="K211" s="251"/>
      <c r="L211" s="251"/>
      <c r="M211" s="251"/>
      <c r="N211" s="252"/>
      <c r="O211" s="253"/>
      <c r="P211" s="252"/>
      <c r="Q211" s="252"/>
      <c r="R211" s="254"/>
      <c r="S211" s="255"/>
      <c r="T211" s="255"/>
      <c r="U211" s="255"/>
      <c r="V211" s="256"/>
      <c r="W211" s="256"/>
      <c r="X211" s="257"/>
      <c r="Y211" s="20"/>
      <c r="Z211" s="20"/>
      <c r="AA211" s="20"/>
    </row>
    <row r="212" ht="15.0" customHeight="1">
      <c r="A212" s="20"/>
      <c r="B212" s="20"/>
      <c r="C212" s="20"/>
      <c r="D212" s="258"/>
      <c r="E212" s="258" t="s">
        <v>542</v>
      </c>
      <c r="F212" s="258"/>
      <c r="G212" s="259"/>
      <c r="H212" s="259"/>
      <c r="I212" s="259"/>
      <c r="J212" s="259"/>
      <c r="K212" s="259"/>
      <c r="L212" s="259"/>
      <c r="M212" s="259"/>
      <c r="N212" s="260"/>
      <c r="O212" s="261"/>
      <c r="P212" s="260"/>
      <c r="Q212" s="260"/>
      <c r="R212" s="262"/>
      <c r="S212" s="263"/>
      <c r="T212" s="264" t="s">
        <v>543</v>
      </c>
      <c r="U212" s="265">
        <f t="shared" ref="U212:V212" si="1">SUM(U12:U211)</f>
        <v>0</v>
      </c>
      <c r="V212" s="266">
        <f t="shared" si="1"/>
        <v>0</v>
      </c>
      <c r="W212" s="267"/>
      <c r="X212" s="268"/>
      <c r="Y212" s="20"/>
      <c r="Z212" s="269"/>
      <c r="AA212" s="20"/>
    </row>
    <row r="213" ht="15.0" customHeight="1">
      <c r="A213" s="20" t="str">
        <f>IF(ISBLANK(E213),"",dfName)</f>
        <v/>
      </c>
      <c r="B213" s="20" t="str">
        <f>IF(ISBLANK(E213),"",dfRG)</f>
        <v/>
      </c>
      <c r="C213" s="20" t="str">
        <f>IF(ISBLANK(E213),"",EndDate)</f>
        <v/>
      </c>
      <c r="D213" s="245">
        <v>201.0</v>
      </c>
      <c r="E213" s="270"/>
      <c r="F213" s="270"/>
      <c r="G213" s="271"/>
      <c r="H213" s="271"/>
      <c r="I213" s="270"/>
      <c r="J213" s="270"/>
      <c r="K213" s="272"/>
      <c r="L213" s="272"/>
      <c r="M213" s="272"/>
      <c r="N213" s="273"/>
      <c r="O213" s="274"/>
      <c r="P213" s="275"/>
      <c r="Q213" s="275"/>
      <c r="R213" s="275"/>
      <c r="S213" s="276"/>
      <c r="T213" s="273"/>
      <c r="U213" s="273"/>
      <c r="V213" s="277"/>
      <c r="W213" s="274"/>
      <c r="X213" s="274"/>
      <c r="Y213" s="20"/>
      <c r="Z213" s="20"/>
      <c r="AA213" s="20"/>
    </row>
    <row r="214" ht="15.0" customHeight="1">
      <c r="A214" s="20" t="str">
        <f>IF(ISBLANK(E214),"",dfName)</f>
        <v/>
      </c>
      <c r="B214" s="20" t="str">
        <f>IF(ISBLANK(E214),"",dfRG)</f>
        <v/>
      </c>
      <c r="C214" s="20" t="str">
        <f>IF(ISBLANK(E214),"",EndDate)</f>
        <v/>
      </c>
      <c r="D214" s="245">
        <v>202.0</v>
      </c>
      <c r="E214" s="245"/>
      <c r="F214" s="245"/>
      <c r="G214" s="251"/>
      <c r="H214" s="251"/>
      <c r="I214" s="251"/>
      <c r="J214" s="251"/>
      <c r="K214" s="251"/>
      <c r="L214" s="251"/>
      <c r="M214" s="251"/>
      <c r="N214" s="252"/>
      <c r="O214" s="253"/>
      <c r="P214" s="252"/>
      <c r="Q214" s="252"/>
      <c r="R214" s="254"/>
      <c r="S214" s="255"/>
      <c r="T214" s="255"/>
      <c r="U214" s="255"/>
      <c r="V214" s="256"/>
      <c r="W214" s="256"/>
      <c r="X214" s="257"/>
      <c r="Y214" s="20"/>
      <c r="Z214" s="20"/>
      <c r="AA214" s="20"/>
    </row>
    <row r="215" ht="15.0" customHeight="1">
      <c r="A215" s="20" t="str">
        <f>IF(ISBLANK(E215),"",dfName)</f>
        <v/>
      </c>
      <c r="B215" s="20" t="str">
        <f>IF(ISBLANK(E215),"",dfRG)</f>
        <v/>
      </c>
      <c r="C215" s="20" t="str">
        <f>IF(ISBLANK(E215),"",EndDate)</f>
        <v/>
      </c>
      <c r="D215" s="245">
        <v>203.0</v>
      </c>
      <c r="E215" s="245"/>
      <c r="F215" s="245"/>
      <c r="G215" s="251"/>
      <c r="H215" s="251"/>
      <c r="I215" s="251"/>
      <c r="J215" s="251"/>
      <c r="K215" s="251"/>
      <c r="L215" s="251"/>
      <c r="M215" s="251"/>
      <c r="N215" s="252"/>
      <c r="O215" s="253"/>
      <c r="P215" s="252"/>
      <c r="Q215" s="252"/>
      <c r="R215" s="254"/>
      <c r="S215" s="255"/>
      <c r="T215" s="255"/>
      <c r="U215" s="255"/>
      <c r="V215" s="256"/>
      <c r="W215" s="256"/>
      <c r="X215" s="257"/>
      <c r="Y215" s="20"/>
      <c r="Z215" s="20"/>
      <c r="AA215" s="20"/>
    </row>
    <row r="216" ht="15.0" customHeight="1">
      <c r="A216" s="20" t="str">
        <f>IF(ISBLANK(E216),"",dfName)</f>
        <v/>
      </c>
      <c r="B216" s="20" t="str">
        <f>IF(ISBLANK(E216),"",dfRG)</f>
        <v/>
      </c>
      <c r="C216" s="20" t="str">
        <f>IF(ISBLANK(E216),"",EndDate)</f>
        <v/>
      </c>
      <c r="D216" s="245">
        <v>204.0</v>
      </c>
      <c r="E216" s="245"/>
      <c r="F216" s="245"/>
      <c r="G216" s="251"/>
      <c r="H216" s="251"/>
      <c r="I216" s="251"/>
      <c r="J216" s="251"/>
      <c r="K216" s="251"/>
      <c r="L216" s="251"/>
      <c r="M216" s="251"/>
      <c r="N216" s="252"/>
      <c r="O216" s="253"/>
      <c r="P216" s="252"/>
      <c r="Q216" s="252"/>
      <c r="R216" s="254"/>
      <c r="S216" s="255"/>
      <c r="T216" s="255"/>
      <c r="U216" s="255"/>
      <c r="V216" s="256"/>
      <c r="W216" s="256"/>
      <c r="X216" s="257"/>
      <c r="Y216" s="20"/>
      <c r="Z216" s="20"/>
      <c r="AA216" s="20"/>
    </row>
    <row r="217" ht="15.0" customHeight="1">
      <c r="A217" s="20" t="str">
        <f>IF(ISBLANK(E217),"",dfName)</f>
        <v/>
      </c>
      <c r="B217" s="20" t="str">
        <f>IF(ISBLANK(E217),"",dfRG)</f>
        <v/>
      </c>
      <c r="C217" s="20" t="str">
        <f>IF(ISBLANK(E217),"",EndDate)</f>
        <v/>
      </c>
      <c r="D217" s="245">
        <v>205.0</v>
      </c>
      <c r="E217" s="245"/>
      <c r="F217" s="245"/>
      <c r="G217" s="251"/>
      <c r="H217" s="251"/>
      <c r="I217" s="251"/>
      <c r="J217" s="251"/>
      <c r="K217" s="251"/>
      <c r="L217" s="251"/>
      <c r="M217" s="251"/>
      <c r="N217" s="252"/>
      <c r="O217" s="253"/>
      <c r="P217" s="252"/>
      <c r="Q217" s="252"/>
      <c r="R217" s="254"/>
      <c r="S217" s="255"/>
      <c r="T217" s="255"/>
      <c r="U217" s="255"/>
      <c r="V217" s="256"/>
      <c r="W217" s="256"/>
      <c r="X217" s="257"/>
      <c r="Y217" s="20"/>
      <c r="Z217" s="20"/>
      <c r="AA217" s="20"/>
    </row>
    <row r="218" ht="15.0" customHeight="1">
      <c r="A218" s="20" t="str">
        <f>IF(ISBLANK(E218),"",dfName)</f>
        <v/>
      </c>
      <c r="B218" s="20" t="str">
        <f>IF(ISBLANK(E218),"",dfRG)</f>
        <v/>
      </c>
      <c r="C218" s="20" t="str">
        <f>IF(ISBLANK(E218),"",EndDate)</f>
        <v/>
      </c>
      <c r="D218" s="245">
        <v>206.0</v>
      </c>
      <c r="E218" s="245"/>
      <c r="F218" s="245"/>
      <c r="G218" s="251"/>
      <c r="H218" s="251"/>
      <c r="I218" s="251"/>
      <c r="J218" s="251"/>
      <c r="K218" s="251"/>
      <c r="L218" s="251"/>
      <c r="M218" s="251"/>
      <c r="N218" s="252"/>
      <c r="O218" s="253"/>
      <c r="P218" s="252"/>
      <c r="Q218" s="252"/>
      <c r="R218" s="254"/>
      <c r="S218" s="255"/>
      <c r="T218" s="255"/>
      <c r="U218" s="255"/>
      <c r="V218" s="256"/>
      <c r="W218" s="256"/>
      <c r="X218" s="257"/>
      <c r="Y218" s="20"/>
      <c r="Z218" s="20"/>
      <c r="AA218" s="20"/>
    </row>
    <row r="219" ht="15.0" customHeight="1">
      <c r="A219" s="20" t="str">
        <f>IF(ISBLANK(E219),"",dfName)</f>
        <v/>
      </c>
      <c r="B219" s="20" t="str">
        <f>IF(ISBLANK(E219),"",dfRG)</f>
        <v/>
      </c>
      <c r="C219" s="20" t="str">
        <f>IF(ISBLANK(E219),"",EndDate)</f>
        <v/>
      </c>
      <c r="D219" s="245">
        <v>207.0</v>
      </c>
      <c r="E219" s="245"/>
      <c r="F219" s="245"/>
      <c r="G219" s="251"/>
      <c r="H219" s="251"/>
      <c r="I219" s="251"/>
      <c r="J219" s="251"/>
      <c r="K219" s="251"/>
      <c r="L219" s="251"/>
      <c r="M219" s="251"/>
      <c r="N219" s="252"/>
      <c r="O219" s="253"/>
      <c r="P219" s="252"/>
      <c r="Q219" s="252"/>
      <c r="R219" s="254"/>
      <c r="S219" s="255"/>
      <c r="T219" s="255"/>
      <c r="U219" s="255"/>
      <c r="V219" s="256"/>
      <c r="W219" s="256"/>
      <c r="X219" s="257"/>
      <c r="Y219" s="20"/>
      <c r="Z219" s="20"/>
      <c r="AA219" s="20"/>
    </row>
    <row r="220" ht="15.0" customHeight="1">
      <c r="A220" s="20" t="str">
        <f>IF(ISBLANK(E220),"",dfName)</f>
        <v/>
      </c>
      <c r="B220" s="20" t="str">
        <f>IF(ISBLANK(E220),"",dfRG)</f>
        <v/>
      </c>
      <c r="C220" s="20" t="str">
        <f>IF(ISBLANK(E220),"",EndDate)</f>
        <v/>
      </c>
      <c r="D220" s="245">
        <v>208.0</v>
      </c>
      <c r="E220" s="245"/>
      <c r="F220" s="245"/>
      <c r="G220" s="251"/>
      <c r="H220" s="251"/>
      <c r="I220" s="251"/>
      <c r="J220" s="251"/>
      <c r="K220" s="251"/>
      <c r="L220" s="251"/>
      <c r="M220" s="251"/>
      <c r="N220" s="252"/>
      <c r="O220" s="253"/>
      <c r="P220" s="252"/>
      <c r="Q220" s="252"/>
      <c r="R220" s="254"/>
      <c r="S220" s="255"/>
      <c r="T220" s="255"/>
      <c r="U220" s="255"/>
      <c r="V220" s="256"/>
      <c r="W220" s="256"/>
      <c r="X220" s="257"/>
      <c r="Y220" s="20"/>
      <c r="Z220" s="20"/>
      <c r="AA220" s="20"/>
    </row>
    <row r="221" ht="15.0" customHeight="1">
      <c r="A221" s="20" t="str">
        <f>IF(ISBLANK(E221),"",dfName)</f>
        <v/>
      </c>
      <c r="B221" s="20" t="str">
        <f>IF(ISBLANK(E221),"",dfRG)</f>
        <v/>
      </c>
      <c r="C221" s="20" t="str">
        <f>IF(ISBLANK(E221),"",EndDate)</f>
        <v/>
      </c>
      <c r="D221" s="245">
        <v>209.0</v>
      </c>
      <c r="E221" s="245"/>
      <c r="F221" s="245"/>
      <c r="G221" s="251"/>
      <c r="H221" s="251"/>
      <c r="I221" s="251"/>
      <c r="J221" s="251"/>
      <c r="K221" s="251"/>
      <c r="L221" s="251"/>
      <c r="M221" s="251"/>
      <c r="N221" s="252"/>
      <c r="O221" s="253"/>
      <c r="P221" s="252"/>
      <c r="Q221" s="252"/>
      <c r="R221" s="254"/>
      <c r="S221" s="255"/>
      <c r="T221" s="255"/>
      <c r="U221" s="255"/>
      <c r="V221" s="256"/>
      <c r="W221" s="256"/>
      <c r="X221" s="257"/>
      <c r="Y221" s="20"/>
      <c r="Z221" s="20"/>
      <c r="AA221" s="20"/>
    </row>
    <row r="222" ht="15.0" customHeight="1">
      <c r="A222" s="20" t="str">
        <f>IF(ISBLANK(E222),"",dfName)</f>
        <v/>
      </c>
      <c r="B222" s="20" t="str">
        <f>IF(ISBLANK(E222),"",dfRG)</f>
        <v/>
      </c>
      <c r="C222" s="20" t="str">
        <f>IF(ISBLANK(E222),"",EndDate)</f>
        <v/>
      </c>
      <c r="D222" s="245">
        <v>210.0</v>
      </c>
      <c r="E222" s="245"/>
      <c r="F222" s="245"/>
      <c r="G222" s="251"/>
      <c r="H222" s="251"/>
      <c r="I222" s="251"/>
      <c r="J222" s="251"/>
      <c r="K222" s="251"/>
      <c r="L222" s="251"/>
      <c r="M222" s="251"/>
      <c r="N222" s="252"/>
      <c r="O222" s="253"/>
      <c r="P222" s="252"/>
      <c r="Q222" s="252"/>
      <c r="R222" s="254"/>
      <c r="S222" s="255"/>
      <c r="T222" s="255"/>
      <c r="U222" s="255"/>
      <c r="V222" s="256"/>
      <c r="W222" s="256"/>
      <c r="X222" s="257"/>
      <c r="Y222" s="20"/>
      <c r="Z222" s="20"/>
      <c r="AA222" s="20"/>
    </row>
    <row r="223" ht="15.0" customHeight="1">
      <c r="A223" s="20" t="str">
        <f>IF(ISBLANK(E223),"",dfName)</f>
        <v/>
      </c>
      <c r="B223" s="20" t="str">
        <f>IF(ISBLANK(E223),"",dfRG)</f>
        <v/>
      </c>
      <c r="C223" s="20" t="str">
        <f>IF(ISBLANK(E223),"",EndDate)</f>
        <v/>
      </c>
      <c r="D223" s="245">
        <v>211.0</v>
      </c>
      <c r="E223" s="245"/>
      <c r="F223" s="245"/>
      <c r="G223" s="251"/>
      <c r="H223" s="251"/>
      <c r="I223" s="251"/>
      <c r="J223" s="251"/>
      <c r="K223" s="251"/>
      <c r="L223" s="251"/>
      <c r="M223" s="251"/>
      <c r="N223" s="252"/>
      <c r="O223" s="253"/>
      <c r="P223" s="252"/>
      <c r="Q223" s="252"/>
      <c r="R223" s="254"/>
      <c r="S223" s="255"/>
      <c r="T223" s="255"/>
      <c r="U223" s="255"/>
      <c r="V223" s="256"/>
      <c r="W223" s="256"/>
      <c r="X223" s="257"/>
      <c r="Y223" s="20"/>
      <c r="Z223" s="20"/>
      <c r="AA223" s="20"/>
    </row>
    <row r="224" ht="15.0" customHeight="1">
      <c r="A224" s="20" t="str">
        <f>IF(ISBLANK(E224),"",dfName)</f>
        <v/>
      </c>
      <c r="B224" s="20" t="str">
        <f>IF(ISBLANK(E224),"",dfRG)</f>
        <v/>
      </c>
      <c r="C224" s="20" t="str">
        <f>IF(ISBLANK(E224),"",EndDate)</f>
        <v/>
      </c>
      <c r="D224" s="245">
        <v>212.0</v>
      </c>
      <c r="E224" s="245"/>
      <c r="F224" s="245"/>
      <c r="G224" s="251"/>
      <c r="H224" s="251"/>
      <c r="I224" s="251"/>
      <c r="J224" s="251"/>
      <c r="K224" s="251"/>
      <c r="L224" s="251"/>
      <c r="M224" s="251"/>
      <c r="N224" s="252"/>
      <c r="O224" s="253"/>
      <c r="P224" s="252"/>
      <c r="Q224" s="252"/>
      <c r="R224" s="254"/>
      <c r="S224" s="255"/>
      <c r="T224" s="255"/>
      <c r="U224" s="255"/>
      <c r="V224" s="256"/>
      <c r="W224" s="256"/>
      <c r="X224" s="257"/>
      <c r="Y224" s="20"/>
      <c r="Z224" s="20"/>
      <c r="AA224" s="20"/>
    </row>
    <row r="225" ht="15.0" customHeight="1">
      <c r="A225" s="20" t="str">
        <f>IF(ISBLANK(E225),"",dfName)</f>
        <v/>
      </c>
      <c r="B225" s="20" t="str">
        <f>IF(ISBLANK(E225),"",dfRG)</f>
        <v/>
      </c>
      <c r="C225" s="20" t="str">
        <f>IF(ISBLANK(E225),"",EndDate)</f>
        <v/>
      </c>
      <c r="D225" s="245">
        <v>213.0</v>
      </c>
      <c r="E225" s="245"/>
      <c r="F225" s="245"/>
      <c r="G225" s="251"/>
      <c r="H225" s="251"/>
      <c r="I225" s="251"/>
      <c r="J225" s="251"/>
      <c r="K225" s="251"/>
      <c r="L225" s="251"/>
      <c r="M225" s="251"/>
      <c r="N225" s="252"/>
      <c r="O225" s="253"/>
      <c r="P225" s="252"/>
      <c r="Q225" s="252"/>
      <c r="R225" s="254"/>
      <c r="S225" s="255"/>
      <c r="T225" s="255"/>
      <c r="U225" s="255"/>
      <c r="V225" s="256"/>
      <c r="W225" s="256"/>
      <c r="X225" s="257"/>
      <c r="Y225" s="20"/>
      <c r="Z225" s="20"/>
      <c r="AA225" s="20"/>
    </row>
    <row r="226" ht="15.0" customHeight="1">
      <c r="A226" s="20" t="str">
        <f>IF(ISBLANK(E226),"",dfName)</f>
        <v/>
      </c>
      <c r="B226" s="20" t="str">
        <f>IF(ISBLANK(E226),"",dfRG)</f>
        <v/>
      </c>
      <c r="C226" s="20" t="str">
        <f>IF(ISBLANK(E226),"",EndDate)</f>
        <v/>
      </c>
      <c r="D226" s="245">
        <v>214.0</v>
      </c>
      <c r="E226" s="245"/>
      <c r="F226" s="245"/>
      <c r="G226" s="251"/>
      <c r="H226" s="251"/>
      <c r="I226" s="251"/>
      <c r="J226" s="251"/>
      <c r="K226" s="251"/>
      <c r="L226" s="251"/>
      <c r="M226" s="251"/>
      <c r="N226" s="252"/>
      <c r="O226" s="253"/>
      <c r="P226" s="252"/>
      <c r="Q226" s="252"/>
      <c r="R226" s="254"/>
      <c r="S226" s="255"/>
      <c r="T226" s="255"/>
      <c r="U226" s="255"/>
      <c r="V226" s="256"/>
      <c r="W226" s="256"/>
      <c r="X226" s="257"/>
      <c r="Y226" s="20"/>
      <c r="Z226" s="20"/>
      <c r="AA226" s="20"/>
    </row>
    <row r="227" ht="15.0" customHeight="1">
      <c r="A227" s="20" t="str">
        <f>IF(ISBLANK(E227),"",dfName)</f>
        <v/>
      </c>
      <c r="B227" s="20" t="str">
        <f>IF(ISBLANK(E227),"",dfRG)</f>
        <v/>
      </c>
      <c r="C227" s="20" t="str">
        <f>IF(ISBLANK(E227),"",EndDate)</f>
        <v/>
      </c>
      <c r="D227" s="245">
        <v>215.0</v>
      </c>
      <c r="E227" s="245"/>
      <c r="F227" s="245"/>
      <c r="G227" s="251"/>
      <c r="H227" s="251"/>
      <c r="I227" s="251"/>
      <c r="J227" s="251"/>
      <c r="K227" s="251"/>
      <c r="L227" s="251"/>
      <c r="M227" s="251"/>
      <c r="N227" s="252"/>
      <c r="O227" s="253"/>
      <c r="P227" s="252"/>
      <c r="Q227" s="252"/>
      <c r="R227" s="254"/>
      <c r="S227" s="255"/>
      <c r="T227" s="255"/>
      <c r="U227" s="255"/>
      <c r="V227" s="256"/>
      <c r="W227" s="256"/>
      <c r="X227" s="257"/>
      <c r="Y227" s="20"/>
      <c r="Z227" s="20"/>
      <c r="AA227" s="20"/>
    </row>
    <row r="228" ht="15.0" customHeight="1">
      <c r="A228" s="20" t="str">
        <f>IF(ISBLANK(E228),"",dfName)</f>
        <v/>
      </c>
      <c r="B228" s="20" t="str">
        <f>IF(ISBLANK(E228),"",dfRG)</f>
        <v/>
      </c>
      <c r="C228" s="20" t="str">
        <f>IF(ISBLANK(E228),"",EndDate)</f>
        <v/>
      </c>
      <c r="D228" s="245">
        <v>216.0</v>
      </c>
      <c r="E228" s="245"/>
      <c r="F228" s="245"/>
      <c r="G228" s="251"/>
      <c r="H228" s="251"/>
      <c r="I228" s="251"/>
      <c r="J228" s="251"/>
      <c r="K228" s="251"/>
      <c r="L228" s="251"/>
      <c r="M228" s="251"/>
      <c r="N228" s="252"/>
      <c r="O228" s="253"/>
      <c r="P228" s="252"/>
      <c r="Q228" s="252"/>
      <c r="R228" s="254"/>
      <c r="S228" s="255"/>
      <c r="T228" s="255"/>
      <c r="U228" s="255"/>
      <c r="V228" s="256"/>
      <c r="W228" s="256"/>
      <c r="X228" s="257"/>
      <c r="Y228" s="20"/>
      <c r="Z228" s="20"/>
      <c r="AA228" s="20"/>
    </row>
    <row r="229" ht="15.0" customHeight="1">
      <c r="A229" s="20" t="str">
        <f>IF(ISBLANK(E229),"",dfName)</f>
        <v/>
      </c>
      <c r="B229" s="20" t="str">
        <f>IF(ISBLANK(E229),"",dfRG)</f>
        <v/>
      </c>
      <c r="C229" s="20" t="str">
        <f>IF(ISBLANK(E229),"",EndDate)</f>
        <v/>
      </c>
      <c r="D229" s="245">
        <v>217.0</v>
      </c>
      <c r="E229" s="245"/>
      <c r="F229" s="245"/>
      <c r="G229" s="251"/>
      <c r="H229" s="251"/>
      <c r="I229" s="251"/>
      <c r="J229" s="251"/>
      <c r="K229" s="251"/>
      <c r="L229" s="251"/>
      <c r="M229" s="251"/>
      <c r="N229" s="252"/>
      <c r="O229" s="253"/>
      <c r="P229" s="252"/>
      <c r="Q229" s="252"/>
      <c r="R229" s="254"/>
      <c r="S229" s="255"/>
      <c r="T229" s="255"/>
      <c r="U229" s="255"/>
      <c r="V229" s="256"/>
      <c r="W229" s="256"/>
      <c r="X229" s="257"/>
      <c r="Y229" s="20"/>
      <c r="Z229" s="20"/>
      <c r="AA229" s="20"/>
    </row>
    <row r="230" ht="15.0" customHeight="1">
      <c r="A230" s="20" t="str">
        <f>IF(ISBLANK(E230),"",dfName)</f>
        <v/>
      </c>
      <c r="B230" s="20" t="str">
        <f>IF(ISBLANK(E230),"",dfRG)</f>
        <v/>
      </c>
      <c r="C230" s="20" t="str">
        <f>IF(ISBLANK(E230),"",EndDate)</f>
        <v/>
      </c>
      <c r="D230" s="245">
        <v>218.0</v>
      </c>
      <c r="E230" s="245"/>
      <c r="F230" s="245"/>
      <c r="G230" s="251"/>
      <c r="H230" s="251"/>
      <c r="I230" s="251"/>
      <c r="J230" s="251"/>
      <c r="K230" s="251"/>
      <c r="L230" s="251"/>
      <c r="M230" s="251"/>
      <c r="N230" s="252"/>
      <c r="O230" s="253"/>
      <c r="P230" s="252"/>
      <c r="Q230" s="252"/>
      <c r="R230" s="254"/>
      <c r="S230" s="255"/>
      <c r="T230" s="255"/>
      <c r="U230" s="255"/>
      <c r="V230" s="256"/>
      <c r="W230" s="256"/>
      <c r="X230" s="257"/>
      <c r="Y230" s="20"/>
      <c r="Z230" s="20"/>
      <c r="AA230" s="20"/>
    </row>
    <row r="231" ht="15.0" customHeight="1">
      <c r="A231" s="20" t="str">
        <f>IF(ISBLANK(E231),"",dfName)</f>
        <v/>
      </c>
      <c r="B231" s="20" t="str">
        <f>IF(ISBLANK(E231),"",dfRG)</f>
        <v/>
      </c>
      <c r="C231" s="20" t="str">
        <f>IF(ISBLANK(E231),"",EndDate)</f>
        <v/>
      </c>
      <c r="D231" s="245">
        <v>219.0</v>
      </c>
      <c r="E231" s="245"/>
      <c r="F231" s="245"/>
      <c r="G231" s="251"/>
      <c r="H231" s="251"/>
      <c r="I231" s="251"/>
      <c r="J231" s="251"/>
      <c r="K231" s="251"/>
      <c r="L231" s="251"/>
      <c r="M231" s="251"/>
      <c r="N231" s="252"/>
      <c r="O231" s="253"/>
      <c r="P231" s="252"/>
      <c r="Q231" s="252"/>
      <c r="R231" s="254"/>
      <c r="S231" s="255"/>
      <c r="T231" s="255"/>
      <c r="U231" s="255"/>
      <c r="V231" s="256"/>
      <c r="W231" s="256"/>
      <c r="X231" s="257"/>
      <c r="Y231" s="20"/>
      <c r="Z231" s="20"/>
      <c r="AA231" s="20"/>
    </row>
    <row r="232" ht="15.0" customHeight="1">
      <c r="A232" s="20" t="str">
        <f>IF(ISBLANK(E232),"",dfName)</f>
        <v/>
      </c>
      <c r="B232" s="20" t="str">
        <f>IF(ISBLANK(E232),"",dfRG)</f>
        <v/>
      </c>
      <c r="C232" s="20" t="str">
        <f>IF(ISBLANK(E232),"",EndDate)</f>
        <v/>
      </c>
      <c r="D232" s="245">
        <v>220.0</v>
      </c>
      <c r="E232" s="245"/>
      <c r="F232" s="245"/>
      <c r="G232" s="251"/>
      <c r="H232" s="251"/>
      <c r="I232" s="251"/>
      <c r="J232" s="251"/>
      <c r="K232" s="251"/>
      <c r="L232" s="251"/>
      <c r="M232" s="251"/>
      <c r="N232" s="252"/>
      <c r="O232" s="253"/>
      <c r="P232" s="252"/>
      <c r="Q232" s="252"/>
      <c r="R232" s="254"/>
      <c r="S232" s="255"/>
      <c r="T232" s="255"/>
      <c r="U232" s="255"/>
      <c r="V232" s="256"/>
      <c r="W232" s="256"/>
      <c r="X232" s="257"/>
      <c r="Y232" s="20"/>
      <c r="Z232" s="20"/>
      <c r="AA232" s="20"/>
    </row>
    <row r="233" ht="15.0" customHeight="1">
      <c r="A233" s="20" t="str">
        <f>IF(ISBLANK(E233),"",dfName)</f>
        <v/>
      </c>
      <c r="B233" s="20" t="str">
        <f>IF(ISBLANK(E233),"",dfRG)</f>
        <v/>
      </c>
      <c r="C233" s="20" t="str">
        <f>IF(ISBLANK(E233),"",EndDate)</f>
        <v/>
      </c>
      <c r="D233" s="245">
        <v>221.0</v>
      </c>
      <c r="E233" s="245"/>
      <c r="F233" s="245"/>
      <c r="G233" s="251"/>
      <c r="H233" s="251"/>
      <c r="I233" s="251"/>
      <c r="J233" s="251"/>
      <c r="K233" s="251"/>
      <c r="L233" s="251"/>
      <c r="M233" s="251"/>
      <c r="N233" s="252"/>
      <c r="O233" s="253"/>
      <c r="P233" s="252"/>
      <c r="Q233" s="252"/>
      <c r="R233" s="254"/>
      <c r="S233" s="255"/>
      <c r="T233" s="255"/>
      <c r="U233" s="255"/>
      <c r="V233" s="256"/>
      <c r="W233" s="256"/>
      <c r="X233" s="257"/>
      <c r="Y233" s="20"/>
      <c r="Z233" s="20"/>
      <c r="AA233" s="20"/>
    </row>
    <row r="234" ht="15.0" customHeight="1">
      <c r="A234" s="20" t="str">
        <f>IF(ISBLANK(E234),"",dfName)</f>
        <v/>
      </c>
      <c r="B234" s="20" t="str">
        <f>IF(ISBLANK(E234),"",dfRG)</f>
        <v/>
      </c>
      <c r="C234" s="20" t="str">
        <f>IF(ISBLANK(E234),"",EndDate)</f>
        <v/>
      </c>
      <c r="D234" s="245">
        <v>222.0</v>
      </c>
      <c r="E234" s="245"/>
      <c r="F234" s="245"/>
      <c r="G234" s="251"/>
      <c r="H234" s="251"/>
      <c r="I234" s="251"/>
      <c r="J234" s="251"/>
      <c r="K234" s="251"/>
      <c r="L234" s="251"/>
      <c r="M234" s="251"/>
      <c r="N234" s="252"/>
      <c r="O234" s="253"/>
      <c r="P234" s="252"/>
      <c r="Q234" s="252"/>
      <c r="R234" s="254"/>
      <c r="S234" s="255"/>
      <c r="T234" s="255"/>
      <c r="U234" s="255"/>
      <c r="V234" s="256"/>
      <c r="W234" s="256"/>
      <c r="X234" s="257"/>
      <c r="Y234" s="20"/>
      <c r="Z234" s="20"/>
      <c r="AA234" s="20"/>
    </row>
    <row r="235" ht="15.0" customHeight="1">
      <c r="A235" s="20" t="str">
        <f>IF(ISBLANK(E235),"",dfName)</f>
        <v/>
      </c>
      <c r="B235" s="20" t="str">
        <f>IF(ISBLANK(E235),"",dfRG)</f>
        <v/>
      </c>
      <c r="C235" s="20" t="str">
        <f>IF(ISBLANK(E235),"",EndDate)</f>
        <v/>
      </c>
      <c r="D235" s="245">
        <v>223.0</v>
      </c>
      <c r="E235" s="245"/>
      <c r="F235" s="245"/>
      <c r="G235" s="251"/>
      <c r="H235" s="251"/>
      <c r="I235" s="251"/>
      <c r="J235" s="251"/>
      <c r="K235" s="251"/>
      <c r="L235" s="251"/>
      <c r="M235" s="251"/>
      <c r="N235" s="252"/>
      <c r="O235" s="253"/>
      <c r="P235" s="252"/>
      <c r="Q235" s="252"/>
      <c r="R235" s="254"/>
      <c r="S235" s="255"/>
      <c r="T235" s="255"/>
      <c r="U235" s="255"/>
      <c r="V235" s="256"/>
      <c r="W235" s="256"/>
      <c r="X235" s="257"/>
      <c r="Y235" s="20"/>
      <c r="Z235" s="20"/>
      <c r="AA235" s="20"/>
    </row>
    <row r="236" ht="15.0" customHeight="1">
      <c r="A236" s="20" t="str">
        <f>IF(ISBLANK(E236),"",dfName)</f>
        <v/>
      </c>
      <c r="B236" s="20" t="str">
        <f>IF(ISBLANK(E236),"",dfRG)</f>
        <v/>
      </c>
      <c r="C236" s="20" t="str">
        <f>IF(ISBLANK(E236),"",EndDate)</f>
        <v/>
      </c>
      <c r="D236" s="245">
        <v>224.0</v>
      </c>
      <c r="E236" s="245"/>
      <c r="F236" s="245"/>
      <c r="G236" s="251"/>
      <c r="H236" s="251"/>
      <c r="I236" s="251"/>
      <c r="J236" s="251"/>
      <c r="K236" s="251"/>
      <c r="L236" s="251"/>
      <c r="M236" s="251"/>
      <c r="N236" s="252"/>
      <c r="O236" s="253"/>
      <c r="P236" s="252"/>
      <c r="Q236" s="252"/>
      <c r="R236" s="254"/>
      <c r="S236" s="255"/>
      <c r="T236" s="255"/>
      <c r="U236" s="255"/>
      <c r="V236" s="256"/>
      <c r="W236" s="256"/>
      <c r="X236" s="257"/>
      <c r="Y236" s="20"/>
      <c r="Z236" s="20"/>
      <c r="AA236" s="20"/>
    </row>
    <row r="237" ht="15.0" customHeight="1">
      <c r="A237" s="20" t="str">
        <f>IF(ISBLANK(E237),"",dfName)</f>
        <v/>
      </c>
      <c r="B237" s="20" t="str">
        <f>IF(ISBLANK(E237),"",dfRG)</f>
        <v/>
      </c>
      <c r="C237" s="20" t="str">
        <f>IF(ISBLANK(E237),"",EndDate)</f>
        <v/>
      </c>
      <c r="D237" s="245">
        <v>225.0</v>
      </c>
      <c r="E237" s="245"/>
      <c r="F237" s="245"/>
      <c r="G237" s="251"/>
      <c r="H237" s="251"/>
      <c r="I237" s="251"/>
      <c r="J237" s="251"/>
      <c r="K237" s="251"/>
      <c r="L237" s="251"/>
      <c r="M237" s="251"/>
      <c r="N237" s="252"/>
      <c r="O237" s="253"/>
      <c r="P237" s="252"/>
      <c r="Q237" s="252"/>
      <c r="R237" s="254"/>
      <c r="S237" s="255"/>
      <c r="T237" s="255"/>
      <c r="U237" s="255"/>
      <c r="V237" s="256"/>
      <c r="W237" s="256"/>
      <c r="X237" s="257"/>
      <c r="Y237" s="20"/>
      <c r="Z237" s="20"/>
      <c r="AA237" s="20"/>
    </row>
    <row r="238" ht="15.0" customHeight="1">
      <c r="A238" s="20" t="str">
        <f>IF(ISBLANK(E238),"",dfName)</f>
        <v/>
      </c>
      <c r="B238" s="20" t="str">
        <f>IF(ISBLANK(E238),"",dfRG)</f>
        <v/>
      </c>
      <c r="C238" s="20" t="str">
        <f>IF(ISBLANK(E238),"",EndDate)</f>
        <v/>
      </c>
      <c r="D238" s="245">
        <v>226.0</v>
      </c>
      <c r="E238" s="245"/>
      <c r="F238" s="245"/>
      <c r="G238" s="251"/>
      <c r="H238" s="251"/>
      <c r="I238" s="251"/>
      <c r="J238" s="251"/>
      <c r="K238" s="251"/>
      <c r="L238" s="251"/>
      <c r="M238" s="251"/>
      <c r="N238" s="252"/>
      <c r="O238" s="253"/>
      <c r="P238" s="252"/>
      <c r="Q238" s="252"/>
      <c r="R238" s="254"/>
      <c r="S238" s="255"/>
      <c r="T238" s="255"/>
      <c r="U238" s="255"/>
      <c r="V238" s="256"/>
      <c r="W238" s="256"/>
      <c r="X238" s="257"/>
      <c r="Y238" s="20"/>
      <c r="Z238" s="20"/>
      <c r="AA238" s="20"/>
    </row>
    <row r="239" ht="15.0" customHeight="1">
      <c r="A239" s="20" t="str">
        <f>IF(ISBLANK(E239),"",dfName)</f>
        <v/>
      </c>
      <c r="B239" s="20" t="str">
        <f>IF(ISBLANK(E239),"",dfRG)</f>
        <v/>
      </c>
      <c r="C239" s="20" t="str">
        <f>IF(ISBLANK(E239),"",EndDate)</f>
        <v/>
      </c>
      <c r="D239" s="245">
        <v>227.0</v>
      </c>
      <c r="E239" s="245"/>
      <c r="F239" s="245"/>
      <c r="G239" s="251"/>
      <c r="H239" s="251"/>
      <c r="I239" s="251"/>
      <c r="J239" s="251"/>
      <c r="K239" s="251"/>
      <c r="L239" s="251"/>
      <c r="M239" s="251"/>
      <c r="N239" s="252"/>
      <c r="O239" s="253"/>
      <c r="P239" s="252"/>
      <c r="Q239" s="252"/>
      <c r="R239" s="254"/>
      <c r="S239" s="255"/>
      <c r="T239" s="255"/>
      <c r="U239" s="255"/>
      <c r="V239" s="256"/>
      <c r="W239" s="256"/>
      <c r="X239" s="257"/>
      <c r="Y239" s="20"/>
      <c r="Z239" s="20"/>
      <c r="AA239" s="20"/>
    </row>
    <row r="240" ht="15.0" customHeight="1">
      <c r="A240" s="20" t="str">
        <f>IF(ISBLANK(E240),"",dfName)</f>
        <v/>
      </c>
      <c r="B240" s="20" t="str">
        <f>IF(ISBLANK(E240),"",dfRG)</f>
        <v/>
      </c>
      <c r="C240" s="20" t="str">
        <f>IF(ISBLANK(E240),"",EndDate)</f>
        <v/>
      </c>
      <c r="D240" s="245">
        <v>228.0</v>
      </c>
      <c r="E240" s="245"/>
      <c r="F240" s="245"/>
      <c r="G240" s="251"/>
      <c r="H240" s="251"/>
      <c r="I240" s="251"/>
      <c r="J240" s="251"/>
      <c r="K240" s="251"/>
      <c r="L240" s="251"/>
      <c r="M240" s="251"/>
      <c r="N240" s="252"/>
      <c r="O240" s="253"/>
      <c r="P240" s="252"/>
      <c r="Q240" s="252"/>
      <c r="R240" s="254"/>
      <c r="S240" s="255"/>
      <c r="T240" s="255"/>
      <c r="U240" s="255"/>
      <c r="V240" s="256"/>
      <c r="W240" s="256"/>
      <c r="X240" s="257"/>
      <c r="Y240" s="20"/>
      <c r="Z240" s="20"/>
      <c r="AA240" s="20"/>
    </row>
    <row r="241" ht="15.0" customHeight="1">
      <c r="A241" s="20" t="str">
        <f>IF(ISBLANK(E241),"",dfName)</f>
        <v/>
      </c>
      <c r="B241" s="20" t="str">
        <f>IF(ISBLANK(E241),"",dfRG)</f>
        <v/>
      </c>
      <c r="C241" s="20" t="str">
        <f>IF(ISBLANK(E241),"",EndDate)</f>
        <v/>
      </c>
      <c r="D241" s="245">
        <v>229.0</v>
      </c>
      <c r="E241" s="245"/>
      <c r="F241" s="245"/>
      <c r="G241" s="251"/>
      <c r="H241" s="251"/>
      <c r="I241" s="251"/>
      <c r="J241" s="251"/>
      <c r="K241" s="251"/>
      <c r="L241" s="251"/>
      <c r="M241" s="251"/>
      <c r="N241" s="252"/>
      <c r="O241" s="253"/>
      <c r="P241" s="252"/>
      <c r="Q241" s="252"/>
      <c r="R241" s="254"/>
      <c r="S241" s="255"/>
      <c r="T241" s="255"/>
      <c r="U241" s="255"/>
      <c r="V241" s="256"/>
      <c r="W241" s="256"/>
      <c r="X241" s="257"/>
      <c r="Y241" s="20"/>
      <c r="Z241" s="20"/>
      <c r="AA241" s="20"/>
    </row>
    <row r="242" ht="15.0" customHeight="1">
      <c r="A242" s="20" t="str">
        <f>IF(ISBLANK(E242),"",dfName)</f>
        <v/>
      </c>
      <c r="B242" s="20" t="str">
        <f>IF(ISBLANK(E242),"",dfRG)</f>
        <v/>
      </c>
      <c r="C242" s="20" t="str">
        <f>IF(ISBLANK(E242),"",EndDate)</f>
        <v/>
      </c>
      <c r="D242" s="245">
        <v>230.0</v>
      </c>
      <c r="E242" s="245"/>
      <c r="F242" s="245"/>
      <c r="G242" s="251"/>
      <c r="H242" s="251"/>
      <c r="I242" s="251"/>
      <c r="J242" s="251"/>
      <c r="K242" s="251"/>
      <c r="L242" s="251"/>
      <c r="M242" s="251"/>
      <c r="N242" s="252"/>
      <c r="O242" s="253"/>
      <c r="P242" s="252"/>
      <c r="Q242" s="252"/>
      <c r="R242" s="254"/>
      <c r="S242" s="255"/>
      <c r="T242" s="255"/>
      <c r="U242" s="255"/>
      <c r="V242" s="256"/>
      <c r="W242" s="256"/>
      <c r="X242" s="257"/>
      <c r="Y242" s="20"/>
      <c r="Z242" s="20"/>
      <c r="AA242" s="20"/>
    </row>
    <row r="243" ht="15.0" customHeight="1">
      <c r="A243" s="20" t="str">
        <f>IF(ISBLANK(E243),"",dfName)</f>
        <v/>
      </c>
      <c r="B243" s="20" t="str">
        <f>IF(ISBLANK(E243),"",dfRG)</f>
        <v/>
      </c>
      <c r="C243" s="20" t="str">
        <f>IF(ISBLANK(E243),"",EndDate)</f>
        <v/>
      </c>
      <c r="D243" s="245">
        <v>231.0</v>
      </c>
      <c r="E243" s="245"/>
      <c r="F243" s="245"/>
      <c r="G243" s="251"/>
      <c r="H243" s="251"/>
      <c r="I243" s="251"/>
      <c r="J243" s="251"/>
      <c r="K243" s="251"/>
      <c r="L243" s="251"/>
      <c r="M243" s="251"/>
      <c r="N243" s="252"/>
      <c r="O243" s="253"/>
      <c r="P243" s="252"/>
      <c r="Q243" s="252"/>
      <c r="R243" s="254"/>
      <c r="S243" s="255"/>
      <c r="T243" s="255"/>
      <c r="U243" s="255"/>
      <c r="V243" s="256"/>
      <c r="W243" s="256"/>
      <c r="X243" s="257"/>
      <c r="Y243" s="20"/>
      <c r="Z243" s="20"/>
      <c r="AA243" s="20"/>
    </row>
    <row r="244" ht="15.0" customHeight="1">
      <c r="A244" s="20" t="str">
        <f>IF(ISBLANK(E244),"",dfName)</f>
        <v/>
      </c>
      <c r="B244" s="20" t="str">
        <f>IF(ISBLANK(E244),"",dfRG)</f>
        <v/>
      </c>
      <c r="C244" s="20" t="str">
        <f>IF(ISBLANK(E244),"",EndDate)</f>
        <v/>
      </c>
      <c r="D244" s="245">
        <v>232.0</v>
      </c>
      <c r="E244" s="245"/>
      <c r="F244" s="245"/>
      <c r="G244" s="251"/>
      <c r="H244" s="251"/>
      <c r="I244" s="251"/>
      <c r="J244" s="251"/>
      <c r="K244" s="251"/>
      <c r="L244" s="251"/>
      <c r="M244" s="251"/>
      <c r="N244" s="252"/>
      <c r="O244" s="253"/>
      <c r="P244" s="252"/>
      <c r="Q244" s="252"/>
      <c r="R244" s="254"/>
      <c r="S244" s="255"/>
      <c r="T244" s="255"/>
      <c r="U244" s="255"/>
      <c r="V244" s="256"/>
      <c r="W244" s="256"/>
      <c r="X244" s="257"/>
      <c r="Y244" s="20"/>
      <c r="Z244" s="20"/>
      <c r="AA244" s="20"/>
    </row>
    <row r="245" ht="15.0" customHeight="1">
      <c r="A245" s="20" t="str">
        <f>IF(ISBLANK(E245),"",dfName)</f>
        <v/>
      </c>
      <c r="B245" s="20" t="str">
        <f>IF(ISBLANK(E245),"",dfRG)</f>
        <v/>
      </c>
      <c r="C245" s="20" t="str">
        <f>IF(ISBLANK(E245),"",EndDate)</f>
        <v/>
      </c>
      <c r="D245" s="245">
        <v>233.0</v>
      </c>
      <c r="E245" s="245"/>
      <c r="F245" s="245"/>
      <c r="G245" s="251"/>
      <c r="H245" s="251"/>
      <c r="I245" s="251"/>
      <c r="J245" s="251"/>
      <c r="K245" s="251"/>
      <c r="L245" s="251"/>
      <c r="M245" s="251"/>
      <c r="N245" s="252"/>
      <c r="O245" s="253"/>
      <c r="P245" s="252"/>
      <c r="Q245" s="252"/>
      <c r="R245" s="254"/>
      <c r="S245" s="255"/>
      <c r="T245" s="255"/>
      <c r="U245" s="255"/>
      <c r="V245" s="256"/>
      <c r="W245" s="256"/>
      <c r="X245" s="257"/>
      <c r="Y245" s="20"/>
      <c r="Z245" s="20"/>
      <c r="AA245" s="20"/>
    </row>
    <row r="246" ht="15.0" customHeight="1">
      <c r="A246" s="20" t="str">
        <f>IF(ISBLANK(E246),"",dfName)</f>
        <v/>
      </c>
      <c r="B246" s="20" t="str">
        <f>IF(ISBLANK(E246),"",dfRG)</f>
        <v/>
      </c>
      <c r="C246" s="20" t="str">
        <f>IF(ISBLANK(E246),"",EndDate)</f>
        <v/>
      </c>
      <c r="D246" s="245">
        <v>234.0</v>
      </c>
      <c r="E246" s="245"/>
      <c r="F246" s="245"/>
      <c r="G246" s="251"/>
      <c r="H246" s="251"/>
      <c r="I246" s="251"/>
      <c r="J246" s="251"/>
      <c r="K246" s="251"/>
      <c r="L246" s="251"/>
      <c r="M246" s="251"/>
      <c r="N246" s="252"/>
      <c r="O246" s="253"/>
      <c r="P246" s="252"/>
      <c r="Q246" s="252"/>
      <c r="R246" s="254"/>
      <c r="S246" s="255"/>
      <c r="T246" s="255"/>
      <c r="U246" s="255"/>
      <c r="V246" s="256"/>
      <c r="W246" s="256"/>
      <c r="X246" s="257"/>
      <c r="Y246" s="20"/>
      <c r="Z246" s="20"/>
      <c r="AA246" s="20"/>
    </row>
    <row r="247" ht="15.0" customHeight="1">
      <c r="A247" s="20" t="str">
        <f>IF(ISBLANK(E247),"",dfName)</f>
        <v/>
      </c>
      <c r="B247" s="20" t="str">
        <f>IF(ISBLANK(E247),"",dfRG)</f>
        <v/>
      </c>
      <c r="C247" s="20" t="str">
        <f>IF(ISBLANK(E247),"",EndDate)</f>
        <v/>
      </c>
      <c r="D247" s="245">
        <v>235.0</v>
      </c>
      <c r="E247" s="245"/>
      <c r="F247" s="245"/>
      <c r="G247" s="251"/>
      <c r="H247" s="251"/>
      <c r="I247" s="251"/>
      <c r="J247" s="251"/>
      <c r="K247" s="251"/>
      <c r="L247" s="251"/>
      <c r="M247" s="251"/>
      <c r="N247" s="252"/>
      <c r="O247" s="253"/>
      <c r="P247" s="252"/>
      <c r="Q247" s="252"/>
      <c r="R247" s="254"/>
      <c r="S247" s="255"/>
      <c r="T247" s="255"/>
      <c r="U247" s="255"/>
      <c r="V247" s="256"/>
      <c r="W247" s="256"/>
      <c r="X247" s="257"/>
      <c r="Y247" s="20"/>
      <c r="Z247" s="20"/>
      <c r="AA247" s="20"/>
    </row>
    <row r="248" ht="15.0" customHeight="1">
      <c r="A248" s="20" t="str">
        <f>IF(ISBLANK(E248),"",dfName)</f>
        <v/>
      </c>
      <c r="B248" s="20" t="str">
        <f>IF(ISBLANK(E248),"",dfRG)</f>
        <v/>
      </c>
      <c r="C248" s="20" t="str">
        <f>IF(ISBLANK(E248),"",EndDate)</f>
        <v/>
      </c>
      <c r="D248" s="245">
        <v>236.0</v>
      </c>
      <c r="E248" s="245"/>
      <c r="F248" s="245"/>
      <c r="G248" s="251"/>
      <c r="H248" s="251"/>
      <c r="I248" s="251"/>
      <c r="J248" s="251"/>
      <c r="K248" s="251"/>
      <c r="L248" s="251"/>
      <c r="M248" s="251"/>
      <c r="N248" s="252"/>
      <c r="O248" s="253"/>
      <c r="P248" s="252"/>
      <c r="Q248" s="252"/>
      <c r="R248" s="254"/>
      <c r="S248" s="255"/>
      <c r="T248" s="255"/>
      <c r="U248" s="255"/>
      <c r="V248" s="256"/>
      <c r="W248" s="256"/>
      <c r="X248" s="257"/>
      <c r="Y248" s="20"/>
      <c r="Z248" s="20"/>
      <c r="AA248" s="20"/>
    </row>
    <row r="249" ht="15.0" customHeight="1">
      <c r="A249" s="20" t="str">
        <f>IF(ISBLANK(E249),"",dfName)</f>
        <v/>
      </c>
      <c r="B249" s="20" t="str">
        <f>IF(ISBLANK(E249),"",dfRG)</f>
        <v/>
      </c>
      <c r="C249" s="20" t="str">
        <f>IF(ISBLANK(E249),"",EndDate)</f>
        <v/>
      </c>
      <c r="D249" s="245">
        <v>237.0</v>
      </c>
      <c r="E249" s="245"/>
      <c r="F249" s="245"/>
      <c r="G249" s="251"/>
      <c r="H249" s="251"/>
      <c r="I249" s="251"/>
      <c r="J249" s="251"/>
      <c r="K249" s="251"/>
      <c r="L249" s="251"/>
      <c r="M249" s="251"/>
      <c r="N249" s="252"/>
      <c r="O249" s="253"/>
      <c r="P249" s="252"/>
      <c r="Q249" s="252"/>
      <c r="R249" s="254"/>
      <c r="S249" s="255"/>
      <c r="T249" s="255"/>
      <c r="U249" s="255"/>
      <c r="V249" s="256"/>
      <c r="W249" s="256"/>
      <c r="X249" s="257"/>
      <c r="Y249" s="20"/>
      <c r="Z249" s="20"/>
      <c r="AA249" s="20"/>
    </row>
    <row r="250" ht="15.0" customHeight="1">
      <c r="A250" s="20" t="str">
        <f>IF(ISBLANK(E250),"",dfName)</f>
        <v/>
      </c>
      <c r="B250" s="20" t="str">
        <f>IF(ISBLANK(E250),"",dfRG)</f>
        <v/>
      </c>
      <c r="C250" s="20" t="str">
        <f>IF(ISBLANK(E250),"",EndDate)</f>
        <v/>
      </c>
      <c r="D250" s="245">
        <v>238.0</v>
      </c>
      <c r="E250" s="245"/>
      <c r="F250" s="245"/>
      <c r="G250" s="251"/>
      <c r="H250" s="251"/>
      <c r="I250" s="251"/>
      <c r="J250" s="251"/>
      <c r="K250" s="251"/>
      <c r="L250" s="251"/>
      <c r="M250" s="251"/>
      <c r="N250" s="252"/>
      <c r="O250" s="253"/>
      <c r="P250" s="252"/>
      <c r="Q250" s="252"/>
      <c r="R250" s="254"/>
      <c r="S250" s="255"/>
      <c r="T250" s="255"/>
      <c r="U250" s="255"/>
      <c r="V250" s="256"/>
      <c r="W250" s="256"/>
      <c r="X250" s="257"/>
      <c r="Y250" s="20"/>
      <c r="Z250" s="20"/>
      <c r="AA250" s="20"/>
    </row>
    <row r="251" ht="15.0" customHeight="1">
      <c r="A251" s="20" t="str">
        <f>IF(ISBLANK(E251),"",dfName)</f>
        <v/>
      </c>
      <c r="B251" s="20" t="str">
        <f>IF(ISBLANK(E251),"",dfRG)</f>
        <v/>
      </c>
      <c r="C251" s="20" t="str">
        <f>IF(ISBLANK(E251),"",EndDate)</f>
        <v/>
      </c>
      <c r="D251" s="245">
        <v>239.0</v>
      </c>
      <c r="E251" s="245"/>
      <c r="F251" s="245"/>
      <c r="G251" s="251"/>
      <c r="H251" s="251"/>
      <c r="I251" s="251"/>
      <c r="J251" s="251"/>
      <c r="K251" s="251"/>
      <c r="L251" s="251"/>
      <c r="M251" s="251"/>
      <c r="N251" s="252"/>
      <c r="O251" s="253"/>
      <c r="P251" s="252"/>
      <c r="Q251" s="252"/>
      <c r="R251" s="254"/>
      <c r="S251" s="255"/>
      <c r="T251" s="255"/>
      <c r="U251" s="255"/>
      <c r="V251" s="256"/>
      <c r="W251" s="256"/>
      <c r="X251" s="257"/>
      <c r="Y251" s="20"/>
      <c r="Z251" s="20"/>
      <c r="AA251" s="20"/>
    </row>
    <row r="252" ht="15.0" customHeight="1">
      <c r="A252" s="20" t="str">
        <f>IF(ISBLANK(E252),"",dfName)</f>
        <v/>
      </c>
      <c r="B252" s="20" t="str">
        <f>IF(ISBLANK(E252),"",dfRG)</f>
        <v/>
      </c>
      <c r="C252" s="20" t="str">
        <f>IF(ISBLANK(E252),"",EndDate)</f>
        <v/>
      </c>
      <c r="D252" s="245">
        <v>240.0</v>
      </c>
      <c r="E252" s="245"/>
      <c r="F252" s="245"/>
      <c r="G252" s="251"/>
      <c r="H252" s="251"/>
      <c r="I252" s="251"/>
      <c r="J252" s="251"/>
      <c r="K252" s="251"/>
      <c r="L252" s="251"/>
      <c r="M252" s="251"/>
      <c r="N252" s="252"/>
      <c r="O252" s="253"/>
      <c r="P252" s="252"/>
      <c r="Q252" s="252"/>
      <c r="R252" s="254"/>
      <c r="S252" s="255"/>
      <c r="T252" s="255"/>
      <c r="U252" s="255"/>
      <c r="V252" s="256"/>
      <c r="W252" s="256"/>
      <c r="X252" s="257"/>
      <c r="Y252" s="20"/>
      <c r="Z252" s="20"/>
      <c r="AA252" s="20"/>
    </row>
    <row r="253" ht="15.0" customHeight="1">
      <c r="A253" s="20" t="str">
        <f>IF(ISBLANK(E253),"",dfName)</f>
        <v/>
      </c>
      <c r="B253" s="20" t="str">
        <f>IF(ISBLANK(E253),"",dfRG)</f>
        <v/>
      </c>
      <c r="C253" s="20" t="str">
        <f>IF(ISBLANK(E253),"",EndDate)</f>
        <v/>
      </c>
      <c r="D253" s="245">
        <v>241.0</v>
      </c>
      <c r="E253" s="245"/>
      <c r="F253" s="245"/>
      <c r="G253" s="251"/>
      <c r="H253" s="251"/>
      <c r="I253" s="251"/>
      <c r="J253" s="251"/>
      <c r="K253" s="251"/>
      <c r="L253" s="251"/>
      <c r="M253" s="251"/>
      <c r="N253" s="252"/>
      <c r="O253" s="253"/>
      <c r="P253" s="252"/>
      <c r="Q253" s="252"/>
      <c r="R253" s="254"/>
      <c r="S253" s="255"/>
      <c r="T253" s="255"/>
      <c r="U253" s="255"/>
      <c r="V253" s="256"/>
      <c r="W253" s="256"/>
      <c r="X253" s="257"/>
      <c r="Y253" s="20"/>
      <c r="Z253" s="20"/>
      <c r="AA253" s="20"/>
    </row>
    <row r="254" ht="15.0" customHeight="1">
      <c r="A254" s="20" t="str">
        <f>IF(ISBLANK(E254),"",dfName)</f>
        <v/>
      </c>
      <c r="B254" s="20" t="str">
        <f>IF(ISBLANK(E254),"",dfRG)</f>
        <v/>
      </c>
      <c r="C254" s="20" t="str">
        <f>IF(ISBLANK(E254),"",EndDate)</f>
        <v/>
      </c>
      <c r="D254" s="245">
        <v>242.0</v>
      </c>
      <c r="E254" s="245"/>
      <c r="F254" s="245"/>
      <c r="G254" s="251"/>
      <c r="H254" s="251"/>
      <c r="I254" s="251"/>
      <c r="J254" s="251"/>
      <c r="K254" s="251"/>
      <c r="L254" s="251"/>
      <c r="M254" s="251"/>
      <c r="N254" s="252"/>
      <c r="O254" s="253"/>
      <c r="P254" s="252"/>
      <c r="Q254" s="252"/>
      <c r="R254" s="254"/>
      <c r="S254" s="255"/>
      <c r="T254" s="255"/>
      <c r="U254" s="255"/>
      <c r="V254" s="256"/>
      <c r="W254" s="256"/>
      <c r="X254" s="257"/>
      <c r="Y254" s="20"/>
      <c r="Z254" s="20"/>
      <c r="AA254" s="20"/>
    </row>
    <row r="255" ht="15.0" customHeight="1">
      <c r="A255" s="20" t="str">
        <f>IF(ISBLANK(E255),"",dfName)</f>
        <v/>
      </c>
      <c r="B255" s="20" t="str">
        <f>IF(ISBLANK(E255),"",dfRG)</f>
        <v/>
      </c>
      <c r="C255" s="20" t="str">
        <f>IF(ISBLANK(E255),"",EndDate)</f>
        <v/>
      </c>
      <c r="D255" s="245">
        <v>243.0</v>
      </c>
      <c r="E255" s="245"/>
      <c r="F255" s="245"/>
      <c r="G255" s="251"/>
      <c r="H255" s="251"/>
      <c r="I255" s="251"/>
      <c r="J255" s="251"/>
      <c r="K255" s="251"/>
      <c r="L255" s="251"/>
      <c r="M255" s="251"/>
      <c r="N255" s="252"/>
      <c r="O255" s="253"/>
      <c r="P255" s="252"/>
      <c r="Q255" s="252"/>
      <c r="R255" s="254"/>
      <c r="S255" s="255"/>
      <c r="T255" s="255"/>
      <c r="U255" s="255"/>
      <c r="V255" s="256"/>
      <c r="W255" s="256"/>
      <c r="X255" s="257"/>
      <c r="Y255" s="20"/>
      <c r="Z255" s="20"/>
      <c r="AA255" s="20"/>
    </row>
    <row r="256" ht="15.0" customHeight="1">
      <c r="A256" s="20" t="str">
        <f>IF(ISBLANK(E256),"",dfName)</f>
        <v/>
      </c>
      <c r="B256" s="20" t="str">
        <f>IF(ISBLANK(E256),"",dfRG)</f>
        <v/>
      </c>
      <c r="C256" s="20" t="str">
        <f>IF(ISBLANK(E256),"",EndDate)</f>
        <v/>
      </c>
      <c r="D256" s="245">
        <v>244.0</v>
      </c>
      <c r="E256" s="245"/>
      <c r="F256" s="245"/>
      <c r="G256" s="251"/>
      <c r="H256" s="251"/>
      <c r="I256" s="251"/>
      <c r="J256" s="251"/>
      <c r="K256" s="251"/>
      <c r="L256" s="251"/>
      <c r="M256" s="251"/>
      <c r="N256" s="252"/>
      <c r="O256" s="253"/>
      <c r="P256" s="252"/>
      <c r="Q256" s="252"/>
      <c r="R256" s="254"/>
      <c r="S256" s="255"/>
      <c r="T256" s="255"/>
      <c r="U256" s="255"/>
      <c r="V256" s="256"/>
      <c r="W256" s="256"/>
      <c r="X256" s="257"/>
      <c r="Y256" s="20"/>
      <c r="Z256" s="20"/>
      <c r="AA256" s="20"/>
    </row>
    <row r="257" ht="15.0" customHeight="1">
      <c r="A257" s="20" t="str">
        <f>IF(ISBLANK(E257),"",dfName)</f>
        <v/>
      </c>
      <c r="B257" s="20" t="str">
        <f>IF(ISBLANK(E257),"",dfRG)</f>
        <v/>
      </c>
      <c r="C257" s="20" t="str">
        <f>IF(ISBLANK(E257),"",EndDate)</f>
        <v/>
      </c>
      <c r="D257" s="245">
        <v>245.0</v>
      </c>
      <c r="E257" s="245"/>
      <c r="F257" s="245"/>
      <c r="G257" s="251"/>
      <c r="H257" s="251"/>
      <c r="I257" s="251"/>
      <c r="J257" s="251"/>
      <c r="K257" s="251"/>
      <c r="L257" s="251"/>
      <c r="M257" s="251"/>
      <c r="N257" s="252"/>
      <c r="O257" s="253"/>
      <c r="P257" s="252"/>
      <c r="Q257" s="252"/>
      <c r="R257" s="254"/>
      <c r="S257" s="255"/>
      <c r="T257" s="255"/>
      <c r="U257" s="255"/>
      <c r="V257" s="256"/>
      <c r="W257" s="256"/>
      <c r="X257" s="257"/>
      <c r="Y257" s="20"/>
      <c r="Z257" s="20"/>
      <c r="AA257" s="20"/>
    </row>
    <row r="258" ht="15.0" customHeight="1">
      <c r="A258" s="20" t="str">
        <f>IF(ISBLANK(E258),"",dfName)</f>
        <v/>
      </c>
      <c r="B258" s="20" t="str">
        <f>IF(ISBLANK(E258),"",dfRG)</f>
        <v/>
      </c>
      <c r="C258" s="20" t="str">
        <f>IF(ISBLANK(E258),"",EndDate)</f>
        <v/>
      </c>
      <c r="D258" s="245">
        <v>246.0</v>
      </c>
      <c r="E258" s="245"/>
      <c r="F258" s="245"/>
      <c r="G258" s="251"/>
      <c r="H258" s="251"/>
      <c r="I258" s="251"/>
      <c r="J258" s="251"/>
      <c r="K258" s="251"/>
      <c r="L258" s="251"/>
      <c r="M258" s="251"/>
      <c r="N258" s="252"/>
      <c r="O258" s="253"/>
      <c r="P258" s="252"/>
      <c r="Q258" s="252"/>
      <c r="R258" s="254"/>
      <c r="S258" s="255"/>
      <c r="T258" s="255"/>
      <c r="U258" s="255"/>
      <c r="V258" s="256"/>
      <c r="W258" s="256"/>
      <c r="X258" s="257"/>
      <c r="Y258" s="20"/>
      <c r="Z258" s="20"/>
      <c r="AA258" s="20"/>
    </row>
    <row r="259" ht="15.0" customHeight="1">
      <c r="A259" s="20" t="str">
        <f>IF(ISBLANK(E259),"",dfName)</f>
        <v/>
      </c>
      <c r="B259" s="20" t="str">
        <f>IF(ISBLANK(E259),"",dfRG)</f>
        <v/>
      </c>
      <c r="C259" s="20" t="str">
        <f>IF(ISBLANK(E259),"",EndDate)</f>
        <v/>
      </c>
      <c r="D259" s="245">
        <v>247.0</v>
      </c>
      <c r="E259" s="245"/>
      <c r="F259" s="245"/>
      <c r="G259" s="251"/>
      <c r="H259" s="251"/>
      <c r="I259" s="251"/>
      <c r="J259" s="251"/>
      <c r="K259" s="251"/>
      <c r="L259" s="251"/>
      <c r="M259" s="251"/>
      <c r="N259" s="252"/>
      <c r="O259" s="253"/>
      <c r="P259" s="252"/>
      <c r="Q259" s="252"/>
      <c r="R259" s="254"/>
      <c r="S259" s="255"/>
      <c r="T259" s="255"/>
      <c r="U259" s="255"/>
      <c r="V259" s="256"/>
      <c r="W259" s="256"/>
      <c r="X259" s="257"/>
      <c r="Y259" s="20"/>
      <c r="Z259" s="20"/>
      <c r="AA259" s="20"/>
    </row>
    <row r="260" ht="15.0" customHeight="1">
      <c r="A260" s="20" t="str">
        <f>IF(ISBLANK(E260),"",dfName)</f>
        <v/>
      </c>
      <c r="B260" s="20" t="str">
        <f>IF(ISBLANK(E260),"",dfRG)</f>
        <v/>
      </c>
      <c r="C260" s="20" t="str">
        <f>IF(ISBLANK(E260),"",EndDate)</f>
        <v/>
      </c>
      <c r="D260" s="245">
        <v>248.0</v>
      </c>
      <c r="E260" s="245"/>
      <c r="F260" s="245"/>
      <c r="G260" s="251"/>
      <c r="H260" s="251"/>
      <c r="I260" s="251"/>
      <c r="J260" s="251"/>
      <c r="K260" s="251"/>
      <c r="L260" s="251"/>
      <c r="M260" s="251"/>
      <c r="N260" s="252"/>
      <c r="O260" s="253"/>
      <c r="P260" s="252"/>
      <c r="Q260" s="252"/>
      <c r="R260" s="254"/>
      <c r="S260" s="255"/>
      <c r="T260" s="255"/>
      <c r="U260" s="255"/>
      <c r="V260" s="256"/>
      <c r="W260" s="256"/>
      <c r="X260" s="257"/>
      <c r="Y260" s="20"/>
      <c r="Z260" s="20"/>
      <c r="AA260" s="20"/>
    </row>
    <row r="261" ht="15.0" customHeight="1">
      <c r="A261" s="20" t="str">
        <f>IF(ISBLANK(E261),"",dfName)</f>
        <v/>
      </c>
      <c r="B261" s="20" t="str">
        <f>IF(ISBLANK(E261),"",dfRG)</f>
        <v/>
      </c>
      <c r="C261" s="20" t="str">
        <f>IF(ISBLANK(E261),"",EndDate)</f>
        <v/>
      </c>
      <c r="D261" s="245">
        <v>249.0</v>
      </c>
      <c r="E261" s="245"/>
      <c r="F261" s="245"/>
      <c r="G261" s="251"/>
      <c r="H261" s="251"/>
      <c r="I261" s="251"/>
      <c r="J261" s="251"/>
      <c r="K261" s="251"/>
      <c r="L261" s="251"/>
      <c r="M261" s="251"/>
      <c r="N261" s="252"/>
      <c r="O261" s="253"/>
      <c r="P261" s="252"/>
      <c r="Q261" s="252"/>
      <c r="R261" s="254"/>
      <c r="S261" s="255"/>
      <c r="T261" s="255"/>
      <c r="U261" s="255"/>
      <c r="V261" s="256"/>
      <c r="W261" s="256"/>
      <c r="X261" s="257"/>
      <c r="Y261" s="20"/>
      <c r="Z261" s="20"/>
      <c r="AA261" s="20"/>
    </row>
    <row r="262" ht="15.0" customHeight="1">
      <c r="A262" s="20" t="str">
        <f>IF(ISBLANK(E262),"",dfName)</f>
        <v/>
      </c>
      <c r="B262" s="20" t="str">
        <f>IF(ISBLANK(E262),"",dfRG)</f>
        <v/>
      </c>
      <c r="C262" s="20" t="str">
        <f>IF(ISBLANK(E262),"",EndDate)</f>
        <v/>
      </c>
      <c r="D262" s="245">
        <v>250.0</v>
      </c>
      <c r="E262" s="245"/>
      <c r="F262" s="245"/>
      <c r="G262" s="251"/>
      <c r="H262" s="251"/>
      <c r="I262" s="251"/>
      <c r="J262" s="251"/>
      <c r="K262" s="251"/>
      <c r="L262" s="251"/>
      <c r="M262" s="251"/>
      <c r="N262" s="252"/>
      <c r="O262" s="253"/>
      <c r="P262" s="252"/>
      <c r="Q262" s="252"/>
      <c r="R262" s="254"/>
      <c r="S262" s="255"/>
      <c r="T262" s="255"/>
      <c r="U262" s="255"/>
      <c r="V262" s="256"/>
      <c r="W262" s="256"/>
      <c r="X262" s="257"/>
      <c r="Y262" s="20"/>
      <c r="Z262" s="20"/>
      <c r="AA262" s="20"/>
    </row>
    <row r="263" ht="15.0" customHeight="1">
      <c r="A263" s="20"/>
      <c r="B263" s="20"/>
      <c r="C263" s="20"/>
      <c r="D263" s="20"/>
      <c r="E263" s="20"/>
      <c r="F263" s="20"/>
      <c r="G263" s="79"/>
      <c r="H263" s="79"/>
      <c r="I263" s="79"/>
      <c r="J263" s="79"/>
      <c r="K263" s="79"/>
      <c r="L263" s="79"/>
      <c r="M263" s="79"/>
      <c r="N263" s="278"/>
      <c r="O263" s="279"/>
      <c r="P263" s="278"/>
      <c r="Q263" s="278"/>
      <c r="R263" s="280"/>
      <c r="S263" s="264"/>
      <c r="T263" s="212" t="s">
        <v>544</v>
      </c>
      <c r="U263" s="281">
        <f t="shared" ref="U263:V263" si="2">SUM(U213:U262)</f>
        <v>0</v>
      </c>
      <c r="V263" s="282">
        <f t="shared" si="2"/>
        <v>0</v>
      </c>
      <c r="W263" s="283"/>
      <c r="X263" s="284"/>
      <c r="Y263" s="20"/>
      <c r="Z263" s="20"/>
      <c r="AA263" s="20"/>
    </row>
    <row r="264" ht="15.0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49" t="s">
        <v>545</v>
      </c>
      <c r="U264" s="285">
        <f t="shared" ref="U264:V264" si="3">U212+U263</f>
        <v>0</v>
      </c>
      <c r="V264" s="286">
        <f t="shared" si="3"/>
        <v>0</v>
      </c>
      <c r="W264" s="20"/>
      <c r="X264" s="20"/>
      <c r="Y264" s="20"/>
      <c r="Z264" s="20"/>
      <c r="AA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ht="15.75" customHeight="1">
      <c r="A266" s="20"/>
      <c r="B266" s="20"/>
      <c r="C266" s="20"/>
      <c r="D266" s="220" t="s">
        <v>546</v>
      </c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ht="33.0" customHeight="1">
      <c r="A267" s="20"/>
      <c r="B267" s="20"/>
      <c r="C267" s="20"/>
      <c r="D267" s="20"/>
      <c r="E267" s="287" t="s">
        <v>547</v>
      </c>
      <c r="O267" s="179"/>
      <c r="P267" s="179"/>
      <c r="Q267" s="179"/>
      <c r="R267" s="179"/>
      <c r="S267" s="179"/>
      <c r="T267" s="179"/>
      <c r="U267" s="179"/>
      <c r="V267" s="20"/>
      <c r="W267" s="20"/>
      <c r="X267" s="20"/>
      <c r="Y267" s="20"/>
      <c r="Z267" s="20"/>
      <c r="AA267" s="20"/>
    </row>
    <row r="268" ht="33.0" customHeight="1">
      <c r="A268" s="20"/>
      <c r="B268" s="20"/>
      <c r="C268" s="20"/>
      <c r="D268" s="20"/>
      <c r="E268" s="287" t="s">
        <v>548</v>
      </c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ht="15.0" customHeight="1">
      <c r="A269" s="20"/>
      <c r="B269" s="20"/>
      <c r="C269" s="20"/>
      <c r="D269" s="20"/>
      <c r="E269" s="287" t="s">
        <v>549</v>
      </c>
      <c r="V269" s="20"/>
      <c r="W269" s="20"/>
      <c r="X269" s="20"/>
      <c r="Y269" s="20"/>
      <c r="Z269" s="20"/>
      <c r="AA269" s="20"/>
    </row>
    <row r="270" ht="15.0" customHeight="1">
      <c r="A270" s="20"/>
      <c r="B270" s="20"/>
      <c r="C270" s="20"/>
      <c r="D270" s="20"/>
      <c r="E270" s="20" t="s">
        <v>550</v>
      </c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mergeCells count="15">
    <mergeCell ref="P8:U8"/>
    <mergeCell ref="V8:V9"/>
    <mergeCell ref="W8:W9"/>
    <mergeCell ref="X8:X9"/>
    <mergeCell ref="D266:N266"/>
    <mergeCell ref="E267:N267"/>
    <mergeCell ref="E268:N268"/>
    <mergeCell ref="E269:U269"/>
    <mergeCell ref="D2:U2"/>
    <mergeCell ref="D3:U3"/>
    <mergeCell ref="D4:U4"/>
    <mergeCell ref="D8:D9"/>
    <mergeCell ref="E8:M8"/>
    <mergeCell ref="N8:N9"/>
    <mergeCell ref="O8:O9"/>
  </mergeCells>
  <dataValidations>
    <dataValidation type="list" allowBlank="1" showInputMessage="1" showErrorMessage="1" prompt="НЕВАЛИДНИ ДАННИ - Моля, изберете стойност от падащото меню." sqref="G12:G263">
      <formula1>_instrument</formula1>
    </dataValidation>
    <dataValidation type="list" allowBlank="1" showInputMessage="1" showErrorMessage="1" prompt=" - " sqref="H12:H263">
      <formula1>_country</formula1>
    </dataValidation>
    <dataValidation type="list" allowBlank="1" showInputMessage="1" showErrorMessage="1" prompt=" - " sqref="I12:I263">
      <formula1>_SecurityType</formula1>
    </dataValidation>
    <dataValidation type="list" allowBlank="1" showInputMessage="1" showErrorMessage="1" prompt=" - " sqref="O12:O263">
      <formula1>_Currencies</formula1>
    </dataValidation>
    <dataValidation type="list" allowBlank="1" showInputMessage="1" showErrorMessage="1" prompt=" - " sqref="X12:X263">
      <formula1>_bsType</formula1>
    </dataValidation>
  </dataValidations>
  <printOptions/>
  <pageMargins bottom="0.75" footer="0.0" header="0.0" left="0.7" right="0.7" top="0.75"/>
  <pageSetup orientation="landscape"/>
  <headerFooter>
    <oddFooter>&amp;RКИС-ФИ, стр. &amp;P от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5"/>
    <col customWidth="1" min="2" max="2" width="43.13"/>
    <col customWidth="1" min="3" max="3" width="13.38"/>
    <col customWidth="1" min="4" max="4" width="12.0"/>
    <col customWidth="1" min="5" max="5" width="16.0"/>
    <col customWidth="1" min="6" max="6" width="12.63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5" t="s">
        <v>551</v>
      </c>
      <c r="G1" s="20"/>
      <c r="H1" s="20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0"/>
      <c r="B2" s="26" t="s">
        <v>50</v>
      </c>
      <c r="D2" s="166"/>
      <c r="E2" s="166"/>
      <c r="F2" s="166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/>
      <c r="B3" s="26" t="str">
        <f>CONCATENATE("на ",UPPER(dfName))</f>
        <v>на ДОГОВОРЕН ФОНД ЮГ МАРКЕТ ОПТИМУМ</v>
      </c>
      <c r="D3" s="166"/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0"/>
      <c r="B4" s="26" t="str">
        <f>CONCATENATE("към ",TEXT(EndDate,"dd.mm.yyyy")," г.")</f>
        <v>към 30.04.2023 г.</v>
      </c>
      <c r="D4" s="76" t="s">
        <v>59</v>
      </c>
      <c r="E4" s="167">
        <f>ReportedCompletionDate</f>
        <v>45053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62.25" customHeight="1">
      <c r="A8" s="288" t="s">
        <v>552</v>
      </c>
      <c r="B8" s="289" t="s">
        <v>553</v>
      </c>
      <c r="C8" s="39" t="s">
        <v>554</v>
      </c>
      <c r="D8" s="39" t="s">
        <v>555</v>
      </c>
      <c r="E8" s="39" t="s">
        <v>556</v>
      </c>
      <c r="F8" s="39" t="s">
        <v>557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6.5" customHeight="1">
      <c r="A9" s="290">
        <v>1.0</v>
      </c>
      <c r="B9" s="290">
        <v>2.0</v>
      </c>
      <c r="C9" s="291">
        <v>3.0</v>
      </c>
      <c r="D9" s="291">
        <v>4.0</v>
      </c>
      <c r="E9" s="291">
        <v>5.0</v>
      </c>
      <c r="F9" s="291">
        <v>6.0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92"/>
      <c r="B10" s="235"/>
      <c r="C10" s="293"/>
      <c r="D10" s="292"/>
      <c r="E10" s="292"/>
      <c r="F10" s="294">
        <f>E10/'1-SB'!$C$47</f>
        <v>0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92"/>
      <c r="B11" s="235"/>
      <c r="C11" s="293"/>
      <c r="D11" s="292"/>
      <c r="E11" s="292"/>
      <c r="F11" s="294">
        <f>E11/'1-SB'!$C$47</f>
        <v>0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92"/>
      <c r="B12" s="235"/>
      <c r="C12" s="293"/>
      <c r="D12" s="292"/>
      <c r="E12" s="292"/>
      <c r="F12" s="294">
        <f>E12/'1-SB'!$C$47</f>
        <v>0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92"/>
      <c r="B13" s="235"/>
      <c r="C13" s="293"/>
      <c r="D13" s="292"/>
      <c r="E13" s="292"/>
      <c r="F13" s="294">
        <f>E13/'1-SB'!$C$47</f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92"/>
      <c r="B14" s="235"/>
      <c r="C14" s="293"/>
      <c r="D14" s="292"/>
      <c r="E14" s="292"/>
      <c r="F14" s="294">
        <f>E14/'1-SB'!$C$47</f>
        <v>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92"/>
      <c r="B15" s="235"/>
      <c r="C15" s="293"/>
      <c r="D15" s="292"/>
      <c r="E15" s="292"/>
      <c r="F15" s="294">
        <f>E15/'1-SB'!$C$47</f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92"/>
      <c r="B16" s="235"/>
      <c r="C16" s="293"/>
      <c r="D16" s="292"/>
      <c r="E16" s="292"/>
      <c r="F16" s="294">
        <f>E16/'1-SB'!$C$47</f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92"/>
      <c r="B17" s="235"/>
      <c r="C17" s="293"/>
      <c r="D17" s="292"/>
      <c r="E17" s="292"/>
      <c r="F17" s="294">
        <f>E17/'1-SB'!$C$47</f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92"/>
      <c r="B18" s="235"/>
      <c r="C18" s="293"/>
      <c r="D18" s="292"/>
      <c r="E18" s="60"/>
      <c r="F18" s="294">
        <f>E18/'1-SB'!$C$47</f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92"/>
      <c r="B19" s="235"/>
      <c r="C19" s="293"/>
      <c r="D19" s="292"/>
      <c r="E19" s="60"/>
      <c r="F19" s="294">
        <f>E19/'1-SB'!$C$47</f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92"/>
      <c r="B20" s="235"/>
      <c r="C20" s="293"/>
      <c r="D20" s="292"/>
      <c r="E20" s="292"/>
      <c r="F20" s="294">
        <f>E20/'1-SB'!$C$47</f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92"/>
      <c r="B21" s="235"/>
      <c r="C21" s="293"/>
      <c r="D21" s="292"/>
      <c r="E21" s="292"/>
      <c r="F21" s="294">
        <f>E21/'1-SB'!$C$47</f>
        <v>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92"/>
      <c r="B22" s="235"/>
      <c r="C22" s="293"/>
      <c r="D22" s="292"/>
      <c r="E22" s="292"/>
      <c r="F22" s="294">
        <f>E22/'1-SB'!$C$47</f>
        <v>0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92"/>
      <c r="B23" s="235"/>
      <c r="C23" s="293"/>
      <c r="D23" s="292"/>
      <c r="E23" s="292"/>
      <c r="F23" s="294">
        <f>E23/'1-SB'!$C$47</f>
        <v>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92"/>
      <c r="B24" s="235"/>
      <c r="C24" s="293"/>
      <c r="D24" s="292"/>
      <c r="E24" s="292"/>
      <c r="F24" s="294">
        <f>E24/'1-SB'!$C$47</f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92"/>
      <c r="B25" s="235"/>
      <c r="C25" s="293"/>
      <c r="D25" s="292"/>
      <c r="E25" s="292"/>
      <c r="F25" s="294">
        <f>E25/'1-SB'!$C$47</f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92"/>
      <c r="B26" s="235"/>
      <c r="C26" s="293"/>
      <c r="D26" s="292"/>
      <c r="E26" s="292"/>
      <c r="F26" s="294">
        <f>E26/'1-SB'!$C$47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92"/>
      <c r="B27" s="235"/>
      <c r="C27" s="293"/>
      <c r="D27" s="292"/>
      <c r="E27" s="292"/>
      <c r="F27" s="294">
        <f>E27/'1-SB'!$C$47</f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92"/>
      <c r="B28" s="235"/>
      <c r="C28" s="293"/>
      <c r="D28" s="292"/>
      <c r="E28" s="292"/>
      <c r="F28" s="294">
        <f>E28/'1-SB'!$C$47</f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68"/>
      <c r="B29" s="295"/>
      <c r="C29" s="293"/>
      <c r="D29" s="68"/>
      <c r="E29" s="68"/>
      <c r="F29" s="296">
        <f>E29/'1-SB'!$C$47</f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20"/>
      <c r="C30" s="20"/>
      <c r="D30" s="20"/>
      <c r="E30" s="46">
        <f>SUM(E10:E29)</f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B2:C2"/>
    <mergeCell ref="B3:C3"/>
    <mergeCell ref="B4:C4"/>
  </mergeCells>
  <dataValidations>
    <dataValidation type="list" allowBlank="1" showInputMessage="1" showErrorMessage="1" prompt=" - " sqref="C10:C29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&amp;RКИС-Депозити, стр. &amp;P от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34.0"/>
    <col customWidth="1" min="3" max="3" width="38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0"/>
      <c r="G1" s="25" t="s">
        <v>558</v>
      </c>
      <c r="H1" s="20"/>
      <c r="I1" s="20"/>
      <c r="J1" s="25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52</v>
      </c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27" t="str">
        <f>CONCATENATE("на ",UPPER(dfName))</f>
        <v>на ДОГОВОРЕН ФОНД ЮГ МАРКЕТ ОПТИМУМ</v>
      </c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30.04.2023 г.</v>
      </c>
      <c r="E4" s="76" t="s">
        <v>59</v>
      </c>
      <c r="F4" s="167">
        <f>ReportedCompletionDate</f>
        <v>45053</v>
      </c>
      <c r="G4" s="166"/>
      <c r="H4" s="26"/>
      <c r="I4" s="181"/>
      <c r="J4" s="181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26"/>
      <c r="E5" s="76" t="s">
        <v>28</v>
      </c>
      <c r="F5" s="80" t="str">
        <f>authorName</f>
        <v>Марияна Пенчева</v>
      </c>
      <c r="G5" s="166"/>
      <c r="H5" s="20"/>
      <c r="I5" s="20"/>
      <c r="J5" s="181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20"/>
      <c r="E6" s="76" t="s">
        <v>60</v>
      </c>
      <c r="F6" s="81" t="str">
        <f>udManager</f>
        <v>Валентина Тончева и Теодора Якимова-Дренска</v>
      </c>
      <c r="G6" s="227"/>
      <c r="H6" s="227"/>
      <c r="I6" s="169"/>
      <c r="J6" s="169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08.75" customHeight="1">
      <c r="A10" s="288" t="s">
        <v>552</v>
      </c>
      <c r="B10" s="39" t="s">
        <v>559</v>
      </c>
      <c r="C10" s="39" t="s">
        <v>560</v>
      </c>
      <c r="D10" s="39" t="s">
        <v>561</v>
      </c>
      <c r="E10" s="39" t="s">
        <v>562</v>
      </c>
      <c r="F10" s="39" t="s">
        <v>563</v>
      </c>
      <c r="G10" s="39" t="s">
        <v>564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31">
        <v>1.0</v>
      </c>
      <c r="B11" s="231">
        <v>2.0</v>
      </c>
      <c r="C11" s="231">
        <v>3.0</v>
      </c>
      <c r="D11" s="231">
        <v>4.0</v>
      </c>
      <c r="E11" s="231">
        <v>5.0</v>
      </c>
      <c r="F11" s="231">
        <v>6.0</v>
      </c>
      <c r="G11" s="231">
        <v>7.0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35"/>
      <c r="B12" s="235"/>
      <c r="C12" s="235"/>
      <c r="D12" s="251"/>
      <c r="E12" s="297"/>
      <c r="F12" s="298">
        <f>E12/'1-SB'!$C$47</f>
        <v>0</v>
      </c>
      <c r="G12" s="29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45"/>
      <c r="B13" s="245"/>
      <c r="C13" s="245"/>
      <c r="D13" s="251"/>
      <c r="E13" s="252"/>
      <c r="F13" s="300">
        <f>E13/'1-SB'!$C$47</f>
        <v>0</v>
      </c>
      <c r="G13" s="301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45"/>
      <c r="B14" s="245"/>
      <c r="C14" s="245"/>
      <c r="D14" s="251"/>
      <c r="E14" s="252"/>
      <c r="F14" s="300">
        <f>E14/'1-SB'!$C$47</f>
        <v>0</v>
      </c>
      <c r="G14" s="30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45"/>
      <c r="B15" s="245"/>
      <c r="C15" s="245"/>
      <c r="D15" s="251"/>
      <c r="E15" s="252"/>
      <c r="F15" s="300">
        <f>E15/'1-SB'!$C$47</f>
        <v>0</v>
      </c>
      <c r="G15" s="301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45"/>
      <c r="B16" s="245"/>
      <c r="C16" s="245"/>
      <c r="D16" s="251"/>
      <c r="E16" s="252"/>
      <c r="F16" s="300">
        <f>E16/'1-SB'!$C$47</f>
        <v>0</v>
      </c>
      <c r="G16" s="301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45"/>
      <c r="B17" s="245"/>
      <c r="C17" s="245"/>
      <c r="D17" s="251"/>
      <c r="E17" s="252"/>
      <c r="F17" s="300">
        <f>E17/'1-SB'!$C$47</f>
        <v>0</v>
      </c>
      <c r="G17" s="30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45"/>
      <c r="B18" s="245"/>
      <c r="C18" s="245"/>
      <c r="D18" s="251"/>
      <c r="E18" s="252"/>
      <c r="F18" s="300">
        <f>E18/'1-SB'!$C$47</f>
        <v>0</v>
      </c>
      <c r="G18" s="301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45"/>
      <c r="B19" s="245"/>
      <c r="C19" s="245"/>
      <c r="D19" s="251"/>
      <c r="E19" s="252"/>
      <c r="F19" s="300">
        <f>E19/'1-SB'!$C$47</f>
        <v>0</v>
      </c>
      <c r="G19" s="301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45"/>
      <c r="B20" s="245"/>
      <c r="C20" s="245"/>
      <c r="D20" s="251"/>
      <c r="E20" s="252"/>
      <c r="F20" s="300">
        <f>E20/'1-SB'!$C$47</f>
        <v>0</v>
      </c>
      <c r="G20" s="30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45"/>
      <c r="B21" s="245"/>
      <c r="C21" s="245"/>
      <c r="D21" s="251"/>
      <c r="E21" s="252"/>
      <c r="F21" s="300">
        <f>E21/'1-SB'!$C$47</f>
        <v>0</v>
      </c>
      <c r="G21" s="301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45"/>
      <c r="B22" s="245"/>
      <c r="C22" s="245"/>
      <c r="D22" s="251"/>
      <c r="E22" s="252"/>
      <c r="F22" s="300">
        <f>E22/'1-SB'!$C$47</f>
        <v>0</v>
      </c>
      <c r="G22" s="301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45"/>
      <c r="B23" s="245"/>
      <c r="C23" s="245"/>
      <c r="D23" s="251"/>
      <c r="E23" s="252"/>
      <c r="F23" s="300">
        <f>E23/'1-SB'!$C$47</f>
        <v>0</v>
      </c>
      <c r="G23" s="301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45"/>
      <c r="B24" s="245"/>
      <c r="C24" s="245"/>
      <c r="D24" s="251"/>
      <c r="E24" s="252"/>
      <c r="F24" s="300">
        <f>E24/'1-SB'!$C$47</f>
        <v>0</v>
      </c>
      <c r="G24" s="301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45"/>
      <c r="B25" s="245"/>
      <c r="C25" s="245"/>
      <c r="D25" s="251"/>
      <c r="E25" s="252"/>
      <c r="F25" s="300">
        <f>E25/'1-SB'!$C$47</f>
        <v>0</v>
      </c>
      <c r="G25" s="30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45"/>
      <c r="B26" s="245"/>
      <c r="C26" s="245"/>
      <c r="D26" s="251"/>
      <c r="E26" s="252"/>
      <c r="F26" s="300">
        <f>E26/'1-SB'!$C$47</f>
        <v>0</v>
      </c>
      <c r="G26" s="30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45"/>
      <c r="B27" s="245"/>
      <c r="C27" s="245"/>
      <c r="D27" s="251"/>
      <c r="E27" s="252"/>
      <c r="F27" s="300">
        <f>E27/'1-SB'!$C$47</f>
        <v>0</v>
      </c>
      <c r="G27" s="301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45"/>
      <c r="B28" s="245"/>
      <c r="C28" s="245"/>
      <c r="D28" s="251"/>
      <c r="E28" s="252"/>
      <c r="F28" s="300">
        <f>E28/'1-SB'!$C$47</f>
        <v>0</v>
      </c>
      <c r="G28" s="301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45"/>
      <c r="B29" s="245"/>
      <c r="C29" s="245"/>
      <c r="D29" s="251"/>
      <c r="E29" s="252"/>
      <c r="F29" s="300">
        <f>E29/'1-SB'!$C$47</f>
        <v>0</v>
      </c>
      <c r="G29" s="301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45"/>
      <c r="B30" s="245"/>
      <c r="C30" s="245"/>
      <c r="D30" s="251"/>
      <c r="E30" s="252"/>
      <c r="F30" s="300">
        <f>E30/'1-SB'!$C$47</f>
        <v>0</v>
      </c>
      <c r="G30" s="301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45"/>
      <c r="B31" s="245"/>
      <c r="C31" s="245"/>
      <c r="D31" s="251"/>
      <c r="E31" s="252"/>
      <c r="F31" s="300">
        <f>E31/'1-SB'!$C$47</f>
        <v>0</v>
      </c>
      <c r="G31" s="301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45"/>
      <c r="B32" s="245"/>
      <c r="C32" s="245"/>
      <c r="D32" s="251"/>
      <c r="E32" s="252"/>
      <c r="F32" s="300">
        <f>E32/'1-SB'!$C$47</f>
        <v>0</v>
      </c>
      <c r="G32" s="301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45"/>
      <c r="B33" s="245"/>
      <c r="C33" s="245"/>
      <c r="D33" s="251"/>
      <c r="E33" s="252"/>
      <c r="F33" s="300">
        <f>E33/'1-SB'!$C$47</f>
        <v>0</v>
      </c>
      <c r="G33" s="30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45"/>
      <c r="B34" s="245"/>
      <c r="C34" s="245"/>
      <c r="D34" s="251"/>
      <c r="E34" s="252"/>
      <c r="F34" s="300">
        <f>E34/'1-SB'!$C$47</f>
        <v>0</v>
      </c>
      <c r="G34" s="301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45"/>
      <c r="B35" s="245"/>
      <c r="C35" s="245"/>
      <c r="D35" s="251"/>
      <c r="E35" s="252"/>
      <c r="F35" s="300">
        <f>E35/'1-SB'!$C$47</f>
        <v>0</v>
      </c>
      <c r="G35" s="301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45"/>
      <c r="B36" s="245"/>
      <c r="C36" s="245"/>
      <c r="D36" s="251"/>
      <c r="E36" s="252"/>
      <c r="F36" s="300">
        <f>E36/'1-SB'!$C$47</f>
        <v>0</v>
      </c>
      <c r="G36" s="30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45"/>
      <c r="B37" s="245"/>
      <c r="C37" s="245"/>
      <c r="D37" s="251"/>
      <c r="E37" s="252"/>
      <c r="F37" s="300">
        <f>E37/'1-SB'!$C$47</f>
        <v>0</v>
      </c>
      <c r="G37" s="301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45"/>
      <c r="B38" s="245"/>
      <c r="C38" s="245"/>
      <c r="D38" s="251"/>
      <c r="E38" s="252"/>
      <c r="F38" s="300">
        <f>E38/'1-SB'!$C$47</f>
        <v>0</v>
      </c>
      <c r="G38" s="301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45"/>
      <c r="B39" s="245"/>
      <c r="C39" s="245"/>
      <c r="D39" s="251"/>
      <c r="E39" s="252"/>
      <c r="F39" s="300">
        <f>E39/'1-SB'!$C$47</f>
        <v>0</v>
      </c>
      <c r="G39" s="301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45"/>
      <c r="B40" s="245"/>
      <c r="C40" s="245"/>
      <c r="D40" s="251"/>
      <c r="E40" s="252"/>
      <c r="F40" s="300">
        <f>E40/'1-SB'!$C$47</f>
        <v>0</v>
      </c>
      <c r="G40" s="301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45"/>
      <c r="B41" s="245"/>
      <c r="C41" s="245"/>
      <c r="D41" s="251"/>
      <c r="E41" s="252"/>
      <c r="F41" s="300">
        <f>E41/'1-SB'!$C$47</f>
        <v>0</v>
      </c>
      <c r="G41" s="301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45"/>
      <c r="B42" s="245"/>
      <c r="C42" s="245"/>
      <c r="D42" s="251"/>
      <c r="E42" s="252"/>
      <c r="F42" s="300">
        <f>E42/'1-SB'!$C$47</f>
        <v>0</v>
      </c>
      <c r="G42" s="301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45"/>
      <c r="B43" s="245"/>
      <c r="C43" s="245"/>
      <c r="D43" s="251"/>
      <c r="E43" s="252"/>
      <c r="F43" s="300">
        <f>E43/'1-SB'!$C$47</f>
        <v>0</v>
      </c>
      <c r="G43" s="301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45"/>
      <c r="B44" s="245"/>
      <c r="C44" s="245"/>
      <c r="D44" s="251"/>
      <c r="E44" s="252"/>
      <c r="F44" s="300">
        <f>E44/'1-SB'!$C$47</f>
        <v>0</v>
      </c>
      <c r="G44" s="301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45"/>
      <c r="B45" s="245"/>
      <c r="C45" s="245"/>
      <c r="D45" s="251"/>
      <c r="E45" s="252"/>
      <c r="F45" s="300">
        <f>E45/'1-SB'!$C$47</f>
        <v>0</v>
      </c>
      <c r="G45" s="301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45"/>
      <c r="B46" s="245"/>
      <c r="C46" s="245"/>
      <c r="D46" s="251"/>
      <c r="E46" s="252"/>
      <c r="F46" s="300">
        <f>E46/'1-SB'!$C$47</f>
        <v>0</v>
      </c>
      <c r="G46" s="301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45"/>
      <c r="B47" s="245"/>
      <c r="C47" s="245"/>
      <c r="D47" s="251"/>
      <c r="E47" s="252"/>
      <c r="F47" s="300">
        <f>E47/'1-SB'!$C$47</f>
        <v>0</v>
      </c>
      <c r="G47" s="30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45"/>
      <c r="B48" s="245"/>
      <c r="C48" s="245"/>
      <c r="D48" s="251"/>
      <c r="E48" s="252"/>
      <c r="F48" s="300">
        <f>E48/'1-SB'!$C$47</f>
        <v>0</v>
      </c>
      <c r="G48" s="301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45"/>
      <c r="B49" s="245"/>
      <c r="C49" s="245"/>
      <c r="D49" s="251"/>
      <c r="E49" s="252"/>
      <c r="F49" s="300">
        <f>E49/'1-SB'!$C$47</f>
        <v>0</v>
      </c>
      <c r="G49" s="30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45"/>
      <c r="B50" s="245"/>
      <c r="C50" s="245"/>
      <c r="D50" s="251"/>
      <c r="E50" s="252"/>
      <c r="F50" s="300">
        <f>E50/'1-SB'!$C$47</f>
        <v>0</v>
      </c>
      <c r="G50" s="301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45"/>
      <c r="B51" s="245"/>
      <c r="C51" s="245"/>
      <c r="D51" s="251"/>
      <c r="E51" s="252"/>
      <c r="F51" s="300">
        <f>E51/'1-SB'!$C$47</f>
        <v>0</v>
      </c>
      <c r="G51" s="301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45"/>
      <c r="B52" s="245"/>
      <c r="C52" s="245"/>
      <c r="D52" s="251"/>
      <c r="E52" s="252"/>
      <c r="F52" s="300">
        <f>E52/'1-SB'!$C$47</f>
        <v>0</v>
      </c>
      <c r="G52" s="301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45"/>
      <c r="B53" s="245"/>
      <c r="C53" s="245"/>
      <c r="D53" s="251"/>
      <c r="E53" s="252"/>
      <c r="F53" s="300">
        <f>E53/'1-SB'!$C$47</f>
        <v>0</v>
      </c>
      <c r="G53" s="301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45"/>
      <c r="B54" s="245"/>
      <c r="C54" s="245"/>
      <c r="D54" s="251"/>
      <c r="E54" s="252"/>
      <c r="F54" s="300">
        <f>E54/'1-SB'!$C$47</f>
        <v>0</v>
      </c>
      <c r="G54" s="301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45"/>
      <c r="B55" s="245"/>
      <c r="C55" s="245"/>
      <c r="D55" s="251"/>
      <c r="E55" s="252"/>
      <c r="F55" s="300">
        <f>E55/'1-SB'!$C$47</f>
        <v>0</v>
      </c>
      <c r="G55" s="301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45"/>
      <c r="B56" s="245"/>
      <c r="C56" s="245"/>
      <c r="D56" s="251"/>
      <c r="E56" s="252"/>
      <c r="F56" s="300">
        <f>E56/'1-SB'!$C$47</f>
        <v>0</v>
      </c>
      <c r="G56" s="301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45"/>
      <c r="B57" s="245"/>
      <c r="C57" s="245"/>
      <c r="D57" s="251"/>
      <c r="E57" s="252"/>
      <c r="F57" s="300">
        <f>E57/'1-SB'!$C$47</f>
        <v>0</v>
      </c>
      <c r="G57" s="301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45"/>
      <c r="B58" s="245"/>
      <c r="C58" s="245"/>
      <c r="D58" s="251"/>
      <c r="E58" s="252"/>
      <c r="F58" s="300">
        <f>E58/'1-SB'!$C$47</f>
        <v>0</v>
      </c>
      <c r="G58" s="301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45"/>
      <c r="B59" s="245"/>
      <c r="C59" s="245"/>
      <c r="D59" s="251"/>
      <c r="E59" s="252"/>
      <c r="F59" s="300">
        <f>E59/'1-SB'!$C$47</f>
        <v>0</v>
      </c>
      <c r="G59" s="301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45"/>
      <c r="B60" s="245"/>
      <c r="C60" s="245"/>
      <c r="D60" s="251"/>
      <c r="E60" s="252"/>
      <c r="F60" s="300">
        <f>E60/'1-SB'!$C$47</f>
        <v>0</v>
      </c>
      <c r="G60" s="301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45"/>
      <c r="B61" s="245"/>
      <c r="C61" s="245"/>
      <c r="D61" s="251"/>
      <c r="E61" s="252"/>
      <c r="F61" s="300">
        <f>E61/'1-SB'!$C$47</f>
        <v>0</v>
      </c>
      <c r="G61" s="301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45"/>
      <c r="B62" s="245"/>
      <c r="C62" s="245"/>
      <c r="D62" s="251"/>
      <c r="E62" s="252"/>
      <c r="F62" s="300">
        <f>E62/'1-SB'!$C$47</f>
        <v>0</v>
      </c>
      <c r="G62" s="301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45"/>
      <c r="B63" s="245"/>
      <c r="C63" s="245"/>
      <c r="D63" s="251"/>
      <c r="E63" s="252"/>
      <c r="F63" s="300">
        <f>E63/'1-SB'!$C$47</f>
        <v>0</v>
      </c>
      <c r="G63" s="301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45"/>
      <c r="B64" s="245"/>
      <c r="C64" s="245"/>
      <c r="D64" s="251"/>
      <c r="E64" s="252"/>
      <c r="F64" s="300">
        <f>E64/'1-SB'!$C$47</f>
        <v>0</v>
      </c>
      <c r="G64" s="301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45"/>
      <c r="B65" s="245"/>
      <c r="C65" s="245"/>
      <c r="D65" s="251"/>
      <c r="E65" s="252"/>
      <c r="F65" s="300">
        <f>E65/'1-SB'!$C$47</f>
        <v>0</v>
      </c>
      <c r="G65" s="301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45"/>
      <c r="B66" s="245"/>
      <c r="C66" s="245"/>
      <c r="D66" s="251"/>
      <c r="E66" s="252"/>
      <c r="F66" s="300">
        <f>E66/'1-SB'!$C$47</f>
        <v>0</v>
      </c>
      <c r="G66" s="301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45"/>
      <c r="B67" s="245"/>
      <c r="C67" s="245"/>
      <c r="D67" s="251"/>
      <c r="E67" s="252"/>
      <c r="F67" s="300">
        <f>E67/'1-SB'!$C$47</f>
        <v>0</v>
      </c>
      <c r="G67" s="301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45"/>
      <c r="B68" s="245"/>
      <c r="C68" s="245"/>
      <c r="D68" s="251"/>
      <c r="E68" s="252"/>
      <c r="F68" s="300">
        <f>E68/'1-SB'!$C$47</f>
        <v>0</v>
      </c>
      <c r="G68" s="301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45"/>
      <c r="B69" s="245"/>
      <c r="C69" s="245"/>
      <c r="D69" s="251"/>
      <c r="E69" s="252"/>
      <c r="F69" s="300">
        <f>E69/'1-SB'!$C$47</f>
        <v>0</v>
      </c>
      <c r="G69" s="301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45"/>
      <c r="B70" s="245"/>
      <c r="C70" s="245"/>
      <c r="D70" s="251"/>
      <c r="E70" s="252"/>
      <c r="F70" s="300">
        <f>E70/'1-SB'!$C$47</f>
        <v>0</v>
      </c>
      <c r="G70" s="301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45"/>
      <c r="B71" s="245"/>
      <c r="C71" s="245"/>
      <c r="D71" s="251"/>
      <c r="E71" s="252"/>
      <c r="F71" s="300">
        <f>E71/'1-SB'!$C$47</f>
        <v>0</v>
      </c>
      <c r="G71" s="301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45"/>
      <c r="B72" s="245"/>
      <c r="C72" s="245"/>
      <c r="D72" s="251"/>
      <c r="E72" s="252"/>
      <c r="F72" s="300">
        <f>E72/'1-SB'!$C$47</f>
        <v>0</v>
      </c>
      <c r="G72" s="301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45"/>
      <c r="B73" s="245"/>
      <c r="C73" s="245"/>
      <c r="D73" s="251"/>
      <c r="E73" s="252"/>
      <c r="F73" s="300">
        <f>E73/'1-SB'!$C$47</f>
        <v>0</v>
      </c>
      <c r="G73" s="301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45"/>
      <c r="B74" s="245"/>
      <c r="C74" s="245"/>
      <c r="D74" s="251"/>
      <c r="E74" s="252"/>
      <c r="F74" s="300">
        <f>E74/'1-SB'!$C$47</f>
        <v>0</v>
      </c>
      <c r="G74" s="301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45"/>
      <c r="B75" s="245"/>
      <c r="C75" s="245"/>
      <c r="D75" s="251"/>
      <c r="E75" s="252"/>
      <c r="F75" s="300">
        <f>E75/'1-SB'!$C$47</f>
        <v>0</v>
      </c>
      <c r="G75" s="30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45"/>
      <c r="B76" s="245"/>
      <c r="C76" s="245"/>
      <c r="D76" s="251"/>
      <c r="E76" s="252"/>
      <c r="F76" s="300">
        <f>E76/'1-SB'!$C$47</f>
        <v>0</v>
      </c>
      <c r="G76" s="301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45"/>
      <c r="B77" s="245"/>
      <c r="C77" s="245"/>
      <c r="D77" s="251"/>
      <c r="E77" s="252"/>
      <c r="F77" s="300">
        <f>E77/'1-SB'!$C$47</f>
        <v>0</v>
      </c>
      <c r="G77" s="301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45"/>
      <c r="B78" s="245"/>
      <c r="C78" s="245"/>
      <c r="D78" s="251"/>
      <c r="E78" s="252"/>
      <c r="F78" s="300">
        <f>E78/'1-SB'!$C$47</f>
        <v>0</v>
      </c>
      <c r="G78" s="301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45"/>
      <c r="B79" s="245"/>
      <c r="C79" s="245"/>
      <c r="D79" s="251"/>
      <c r="E79" s="252"/>
      <c r="F79" s="300">
        <f>E79/'1-SB'!$C$47</f>
        <v>0</v>
      </c>
      <c r="G79" s="301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45"/>
      <c r="B80" s="245"/>
      <c r="C80" s="245"/>
      <c r="D80" s="251"/>
      <c r="E80" s="252"/>
      <c r="F80" s="300">
        <f>E80/'1-SB'!$C$47</f>
        <v>0</v>
      </c>
      <c r="G80" s="301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45"/>
      <c r="B81" s="245"/>
      <c r="C81" s="245"/>
      <c r="D81" s="251"/>
      <c r="E81" s="252"/>
      <c r="F81" s="300">
        <f>E81/'1-SB'!$C$47</f>
        <v>0</v>
      </c>
      <c r="G81" s="301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45"/>
      <c r="B82" s="245"/>
      <c r="C82" s="245"/>
      <c r="D82" s="251"/>
      <c r="E82" s="252"/>
      <c r="F82" s="300">
        <f>E82/'1-SB'!$C$47</f>
        <v>0</v>
      </c>
      <c r="G82" s="301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45"/>
      <c r="B83" s="245"/>
      <c r="C83" s="245"/>
      <c r="D83" s="251"/>
      <c r="E83" s="252"/>
      <c r="F83" s="300">
        <f>E83/'1-SB'!$C$47</f>
        <v>0</v>
      </c>
      <c r="G83" s="301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45"/>
      <c r="B84" s="245"/>
      <c r="C84" s="245"/>
      <c r="D84" s="251"/>
      <c r="E84" s="252"/>
      <c r="F84" s="300">
        <f>E84/'1-SB'!$C$47</f>
        <v>0</v>
      </c>
      <c r="G84" s="301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45"/>
      <c r="B85" s="245"/>
      <c r="C85" s="245"/>
      <c r="D85" s="251"/>
      <c r="E85" s="252"/>
      <c r="F85" s="300">
        <f>E85/'1-SB'!$C$47</f>
        <v>0</v>
      </c>
      <c r="G85" s="301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45"/>
      <c r="B86" s="245"/>
      <c r="C86" s="245"/>
      <c r="D86" s="251"/>
      <c r="E86" s="252"/>
      <c r="F86" s="300">
        <f>E86/'1-SB'!$C$47</f>
        <v>0</v>
      </c>
      <c r="G86" s="301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45"/>
      <c r="B87" s="245"/>
      <c r="C87" s="245"/>
      <c r="D87" s="251"/>
      <c r="E87" s="252"/>
      <c r="F87" s="300">
        <f>E87/'1-SB'!$C$47</f>
        <v>0</v>
      </c>
      <c r="G87" s="301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45"/>
      <c r="B88" s="245"/>
      <c r="C88" s="245"/>
      <c r="D88" s="251"/>
      <c r="E88" s="252"/>
      <c r="F88" s="300">
        <f>E88/'1-SB'!$C$47</f>
        <v>0</v>
      </c>
      <c r="G88" s="301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45"/>
      <c r="B89" s="245"/>
      <c r="C89" s="245"/>
      <c r="D89" s="251"/>
      <c r="E89" s="252"/>
      <c r="F89" s="300">
        <f>E89/'1-SB'!$C$47</f>
        <v>0</v>
      </c>
      <c r="G89" s="30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45"/>
      <c r="B90" s="245"/>
      <c r="C90" s="245"/>
      <c r="D90" s="251"/>
      <c r="E90" s="252"/>
      <c r="F90" s="300">
        <f>E90/'1-SB'!$C$47</f>
        <v>0</v>
      </c>
      <c r="G90" s="301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45"/>
      <c r="B91" s="245"/>
      <c r="C91" s="245"/>
      <c r="D91" s="251"/>
      <c r="E91" s="252"/>
      <c r="F91" s="300">
        <f>E91/'1-SB'!$C$47</f>
        <v>0</v>
      </c>
      <c r="G91" s="301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45"/>
      <c r="B92" s="245"/>
      <c r="C92" s="245"/>
      <c r="D92" s="251"/>
      <c r="E92" s="252"/>
      <c r="F92" s="300">
        <f>E92/'1-SB'!$C$47</f>
        <v>0</v>
      </c>
      <c r="G92" s="301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45"/>
      <c r="B93" s="245"/>
      <c r="C93" s="245"/>
      <c r="D93" s="251"/>
      <c r="E93" s="252"/>
      <c r="F93" s="300">
        <f>E93/'1-SB'!$C$47</f>
        <v>0</v>
      </c>
      <c r="G93" s="301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45"/>
      <c r="B94" s="245"/>
      <c r="C94" s="245"/>
      <c r="D94" s="251"/>
      <c r="E94" s="252"/>
      <c r="F94" s="300">
        <f>E94/'1-SB'!$C$47</f>
        <v>0</v>
      </c>
      <c r="G94" s="301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45"/>
      <c r="B95" s="245"/>
      <c r="C95" s="245"/>
      <c r="D95" s="251"/>
      <c r="E95" s="252"/>
      <c r="F95" s="300">
        <f>E95/'1-SB'!$C$47</f>
        <v>0</v>
      </c>
      <c r="G95" s="301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45"/>
      <c r="B96" s="245"/>
      <c r="C96" s="245"/>
      <c r="D96" s="251"/>
      <c r="E96" s="252"/>
      <c r="F96" s="300">
        <f>E96/'1-SB'!$C$47</f>
        <v>0</v>
      </c>
      <c r="G96" s="301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45"/>
      <c r="B97" s="245"/>
      <c r="C97" s="245"/>
      <c r="D97" s="251"/>
      <c r="E97" s="252"/>
      <c r="F97" s="300">
        <f>E97/'1-SB'!$C$47</f>
        <v>0</v>
      </c>
      <c r="G97" s="301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45"/>
      <c r="B98" s="245"/>
      <c r="C98" s="245"/>
      <c r="D98" s="251"/>
      <c r="E98" s="252"/>
      <c r="F98" s="300">
        <f>E98/'1-SB'!$C$47</f>
        <v>0</v>
      </c>
      <c r="G98" s="301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45"/>
      <c r="B99" s="245"/>
      <c r="C99" s="245"/>
      <c r="D99" s="251"/>
      <c r="E99" s="252"/>
      <c r="F99" s="300">
        <f>E99/'1-SB'!$C$47</f>
        <v>0</v>
      </c>
      <c r="G99" s="301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45"/>
      <c r="B100" s="245"/>
      <c r="C100" s="245"/>
      <c r="D100" s="251"/>
      <c r="E100" s="252"/>
      <c r="F100" s="300">
        <f>E100/'1-SB'!$C$47</f>
        <v>0</v>
      </c>
      <c r="G100" s="301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45"/>
      <c r="B101" s="245"/>
      <c r="C101" s="245"/>
      <c r="D101" s="251"/>
      <c r="E101" s="252"/>
      <c r="F101" s="300">
        <f>E101/'1-SB'!$C$47</f>
        <v>0</v>
      </c>
      <c r="G101" s="301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45"/>
      <c r="B102" s="245"/>
      <c r="C102" s="245"/>
      <c r="D102" s="251"/>
      <c r="E102" s="252"/>
      <c r="F102" s="300">
        <f>E102/'1-SB'!$C$47</f>
        <v>0</v>
      </c>
      <c r="G102" s="301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45"/>
      <c r="B103" s="245"/>
      <c r="C103" s="245"/>
      <c r="D103" s="251"/>
      <c r="E103" s="252"/>
      <c r="F103" s="300">
        <f>E103/'1-SB'!$C$47</f>
        <v>0</v>
      </c>
      <c r="G103" s="301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45"/>
      <c r="B104" s="245"/>
      <c r="C104" s="245"/>
      <c r="D104" s="251"/>
      <c r="E104" s="252"/>
      <c r="F104" s="300">
        <f>E104/'1-SB'!$C$47</f>
        <v>0</v>
      </c>
      <c r="G104" s="301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45"/>
      <c r="B105" s="245"/>
      <c r="C105" s="245"/>
      <c r="D105" s="251"/>
      <c r="E105" s="252"/>
      <c r="F105" s="300">
        <f>E105/'1-SB'!$C$47</f>
        <v>0</v>
      </c>
      <c r="G105" s="301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45"/>
      <c r="B106" s="245"/>
      <c r="C106" s="245"/>
      <c r="D106" s="251"/>
      <c r="E106" s="252"/>
      <c r="F106" s="300">
        <f>E106/'1-SB'!$C$47</f>
        <v>0</v>
      </c>
      <c r="G106" s="301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45"/>
      <c r="B107" s="245"/>
      <c r="C107" s="245"/>
      <c r="D107" s="251"/>
      <c r="E107" s="252"/>
      <c r="F107" s="300">
        <f>E107/'1-SB'!$C$47</f>
        <v>0</v>
      </c>
      <c r="G107" s="301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45"/>
      <c r="B108" s="245"/>
      <c r="C108" s="245"/>
      <c r="D108" s="251"/>
      <c r="E108" s="252"/>
      <c r="F108" s="300">
        <f>E108/'1-SB'!$C$47</f>
        <v>0</v>
      </c>
      <c r="G108" s="301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45"/>
      <c r="B109" s="245"/>
      <c r="C109" s="245"/>
      <c r="D109" s="251"/>
      <c r="E109" s="252"/>
      <c r="F109" s="300">
        <f>E109/'1-SB'!$C$47</f>
        <v>0</v>
      </c>
      <c r="G109" s="301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45"/>
      <c r="B110" s="245"/>
      <c r="C110" s="245"/>
      <c r="D110" s="251"/>
      <c r="E110" s="252"/>
      <c r="F110" s="300">
        <f>E110/'1-SB'!$C$47</f>
        <v>0</v>
      </c>
      <c r="G110" s="301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45"/>
      <c r="B111" s="245"/>
      <c r="C111" s="245"/>
      <c r="D111" s="251"/>
      <c r="E111" s="252"/>
      <c r="F111" s="300">
        <f>E111/'1-SB'!$C$47</f>
        <v>0</v>
      </c>
      <c r="G111" s="301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302" t="s">
        <v>565</v>
      </c>
      <c r="C116" s="184" t="s">
        <v>566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303" t="s">
        <v>567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08.75" customHeight="1">
      <c r="A121" s="288" t="s">
        <v>552</v>
      </c>
      <c r="B121" s="39" t="s">
        <v>559</v>
      </c>
      <c r="C121" s="39" t="s">
        <v>560</v>
      </c>
      <c r="D121" s="39" t="s">
        <v>561</v>
      </c>
      <c r="E121" s="39" t="s">
        <v>562</v>
      </c>
      <c r="F121" s="39" t="s">
        <v>563</v>
      </c>
      <c r="G121" s="39" t="s">
        <v>564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31">
        <v>1.0</v>
      </c>
      <c r="B122" s="231">
        <v>2.0</v>
      </c>
      <c r="C122" s="231">
        <v>3.0</v>
      </c>
      <c r="D122" s="231">
        <v>4.0</v>
      </c>
      <c r="E122" s="231">
        <v>5.0</v>
      </c>
      <c r="F122" s="231">
        <v>6.0</v>
      </c>
      <c r="G122" s="231">
        <v>7.0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35">
        <v>1.0</v>
      </c>
      <c r="B123" s="235" t="s">
        <v>568</v>
      </c>
      <c r="C123" s="235" t="s">
        <v>569</v>
      </c>
      <c r="D123" s="251" t="s">
        <v>570</v>
      </c>
      <c r="E123" s="304">
        <v>100.0</v>
      </c>
      <c r="F123" s="300">
        <v>0.0167</v>
      </c>
      <c r="G123" s="299">
        <v>0.07500000000000001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45">
        <v>2.0</v>
      </c>
      <c r="B124" s="245"/>
      <c r="C124" s="245" t="s">
        <v>571</v>
      </c>
      <c r="D124" s="251" t="s">
        <v>572</v>
      </c>
      <c r="E124" s="251">
        <v>200.0</v>
      </c>
      <c r="F124" s="300">
        <v>0.0333</v>
      </c>
      <c r="G124" s="251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45">
        <v>3.0</v>
      </c>
      <c r="B125" s="245"/>
      <c r="C125" s="245" t="s">
        <v>573</v>
      </c>
      <c r="D125" s="251" t="s">
        <v>574</v>
      </c>
      <c r="E125" s="251">
        <v>150.0</v>
      </c>
      <c r="F125" s="300">
        <v>0.025</v>
      </c>
      <c r="G125" s="251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45">
        <v>4.0</v>
      </c>
      <c r="B126" s="245" t="s">
        <v>575</v>
      </c>
      <c r="C126" s="245" t="s">
        <v>576</v>
      </c>
      <c r="D126" s="251" t="s">
        <v>570</v>
      </c>
      <c r="E126" s="251">
        <v>300.0</v>
      </c>
      <c r="F126" s="300">
        <v>0.05</v>
      </c>
      <c r="G126" s="301">
        <v>0.0917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45">
        <v>5.0</v>
      </c>
      <c r="B127" s="245"/>
      <c r="C127" s="245" t="s">
        <v>577</v>
      </c>
      <c r="D127" s="251" t="s">
        <v>570</v>
      </c>
      <c r="E127" s="251">
        <v>250.0</v>
      </c>
      <c r="F127" s="300">
        <v>0.0417</v>
      </c>
      <c r="G127" s="251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45"/>
      <c r="B128" s="245"/>
      <c r="C128" s="245"/>
      <c r="D128" s="251"/>
      <c r="E128" s="251"/>
      <c r="F128" s="305"/>
      <c r="G128" s="251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45"/>
      <c r="B129" s="245"/>
      <c r="C129" s="245"/>
      <c r="D129" s="251"/>
      <c r="E129" s="251"/>
      <c r="F129" s="305"/>
      <c r="G129" s="251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45"/>
      <c r="B130" s="245"/>
      <c r="C130" s="245"/>
      <c r="D130" s="251"/>
      <c r="E130" s="251"/>
      <c r="F130" s="305"/>
      <c r="G130" s="251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4">
    <mergeCell ref="A2:F2"/>
    <mergeCell ref="A3:D3"/>
    <mergeCell ref="A4:D4"/>
    <mergeCell ref="C116:G119"/>
  </mergeCells>
  <dataValidations>
    <dataValidation type="list" allowBlank="1" showInputMessage="1" showErrorMessage="1" prompt=" - " sqref="D12:D111">
      <formula1>_Instrument_Type_Group</formula1>
    </dataValidation>
  </dataValidations>
  <printOptions/>
  <pageMargins bottom="0.75" footer="0.0" header="0.0" left="0.7" right="0.7" top="0.75"/>
  <pageSetup orientation="landscape"/>
  <headerFooter>
    <oddFooter>&amp;RКИС-Групи, стр. &amp;P от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43.0"/>
    <col customWidth="1" min="3" max="3" width="17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5" t="s">
        <v>578</v>
      </c>
      <c r="F1" s="20"/>
      <c r="G1" s="20"/>
      <c r="H1" s="25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54</v>
      </c>
      <c r="F2" s="75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30.04.2023 г.</v>
      </c>
      <c r="D4" s="76" t="s">
        <v>59</v>
      </c>
      <c r="E4" s="167">
        <f>ReportedCompletionDate</f>
        <v>45053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06" t="s">
        <v>378</v>
      </c>
      <c r="B8" s="307" t="s">
        <v>523</v>
      </c>
      <c r="C8" s="308"/>
      <c r="D8" s="309" t="s">
        <v>579</v>
      </c>
      <c r="E8" s="307" t="s">
        <v>580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08.75" customHeight="1">
      <c r="A9" s="119"/>
      <c r="B9" s="310"/>
      <c r="C9" s="311" t="s">
        <v>561</v>
      </c>
      <c r="D9" s="312"/>
      <c r="E9" s="1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313">
        <v>1.0</v>
      </c>
      <c r="B10" s="313">
        <v>2.0</v>
      </c>
      <c r="C10" s="313">
        <v>3.0</v>
      </c>
      <c r="D10" s="314">
        <v>4.0</v>
      </c>
      <c r="E10" s="314">
        <v>5.0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15"/>
      <c r="B11" s="316"/>
      <c r="C11" s="317"/>
      <c r="D11" s="318"/>
      <c r="E11" s="3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20"/>
      <c r="B12" s="317"/>
      <c r="C12" s="317"/>
      <c r="D12" s="321"/>
      <c r="E12" s="322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20"/>
      <c r="B13" s="317"/>
      <c r="C13" s="317"/>
      <c r="D13" s="321"/>
      <c r="E13" s="322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20"/>
      <c r="B14" s="317"/>
      <c r="C14" s="317"/>
      <c r="D14" s="321"/>
      <c r="E14" s="32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20"/>
      <c r="B15" s="317"/>
      <c r="C15" s="317"/>
      <c r="D15" s="321"/>
      <c r="E15" s="322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20"/>
      <c r="B16" s="317"/>
      <c r="C16" s="317"/>
      <c r="D16" s="321"/>
      <c r="E16" s="322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20"/>
      <c r="B17" s="317"/>
      <c r="C17" s="317"/>
      <c r="D17" s="321"/>
      <c r="E17" s="3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20"/>
      <c r="B18" s="317"/>
      <c r="C18" s="317"/>
      <c r="D18" s="321"/>
      <c r="E18" s="322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20"/>
      <c r="B19" s="317"/>
      <c r="C19" s="317"/>
      <c r="D19" s="321"/>
      <c r="E19" s="3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20"/>
      <c r="B20" s="317"/>
      <c r="C20" s="317"/>
      <c r="D20" s="321"/>
      <c r="E20" s="322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0"/>
      <c r="B21" s="317"/>
      <c r="C21" s="317"/>
      <c r="D21" s="321"/>
      <c r="E21" s="322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20"/>
      <c r="B22" s="317"/>
      <c r="C22" s="317"/>
      <c r="D22" s="321"/>
      <c r="E22" s="322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20"/>
      <c r="B23" s="317"/>
      <c r="C23" s="317"/>
      <c r="D23" s="321"/>
      <c r="E23" s="32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20"/>
      <c r="B24" s="317"/>
      <c r="C24" s="317"/>
      <c r="D24" s="321"/>
      <c r="E24" s="32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20"/>
      <c r="B25" s="317"/>
      <c r="C25" s="317"/>
      <c r="D25" s="321"/>
      <c r="E25" s="32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20"/>
      <c r="B26" s="317"/>
      <c r="C26" s="317"/>
      <c r="D26" s="321"/>
      <c r="E26" s="322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0"/>
      <c r="B27" s="317"/>
      <c r="C27" s="317"/>
      <c r="D27" s="321"/>
      <c r="E27" s="322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20"/>
      <c r="B28" s="317"/>
      <c r="C28" s="317"/>
      <c r="D28" s="321"/>
      <c r="E28" s="322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20"/>
      <c r="B29" s="317"/>
      <c r="C29" s="317"/>
      <c r="D29" s="321"/>
      <c r="E29" s="322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20"/>
      <c r="B30" s="317"/>
      <c r="C30" s="317"/>
      <c r="D30" s="321"/>
      <c r="E30" s="322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20"/>
      <c r="B31" s="317"/>
      <c r="C31" s="317"/>
      <c r="D31" s="321"/>
      <c r="E31" s="3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20"/>
      <c r="B32" s="317"/>
      <c r="C32" s="317"/>
      <c r="D32" s="321"/>
      <c r="E32" s="322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20"/>
      <c r="B33" s="317"/>
      <c r="C33" s="317"/>
      <c r="D33" s="321"/>
      <c r="E33" s="322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20"/>
      <c r="B34" s="317"/>
      <c r="C34" s="317"/>
      <c r="D34" s="321"/>
      <c r="E34" s="322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20"/>
      <c r="B35" s="317"/>
      <c r="C35" s="317"/>
      <c r="D35" s="321"/>
      <c r="E35" s="322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20"/>
      <c r="B36" s="317"/>
      <c r="C36" s="317"/>
      <c r="D36" s="321"/>
      <c r="E36" s="322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20"/>
      <c r="B37" s="317"/>
      <c r="C37" s="317"/>
      <c r="D37" s="321"/>
      <c r="E37" s="322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20"/>
      <c r="B38" s="317"/>
      <c r="C38" s="317"/>
      <c r="D38" s="321"/>
      <c r="E38" s="322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20"/>
      <c r="B39" s="317"/>
      <c r="C39" s="317"/>
      <c r="D39" s="321"/>
      <c r="E39" s="322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20"/>
      <c r="B40" s="317"/>
      <c r="C40" s="317"/>
      <c r="D40" s="321"/>
      <c r="E40" s="322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20"/>
      <c r="B41" s="317"/>
      <c r="C41" s="317"/>
      <c r="D41" s="321"/>
      <c r="E41" s="3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20"/>
      <c r="B42" s="317"/>
      <c r="C42" s="317"/>
      <c r="D42" s="321"/>
      <c r="E42" s="32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320"/>
      <c r="B43" s="317"/>
      <c r="C43" s="317"/>
      <c r="D43" s="321"/>
      <c r="E43" s="3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20"/>
      <c r="B44" s="317"/>
      <c r="C44" s="317"/>
      <c r="D44" s="321"/>
      <c r="E44" s="322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20"/>
      <c r="B45" s="317"/>
      <c r="C45" s="317"/>
      <c r="D45" s="321"/>
      <c r="E45" s="3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20"/>
      <c r="B46" s="317"/>
      <c r="C46" s="317"/>
      <c r="D46" s="321"/>
      <c r="E46" s="322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20"/>
      <c r="B47" s="317"/>
      <c r="C47" s="317"/>
      <c r="D47" s="321"/>
      <c r="E47" s="322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20"/>
      <c r="B48" s="317"/>
      <c r="C48" s="317"/>
      <c r="D48" s="321"/>
      <c r="E48" s="322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20"/>
      <c r="B49" s="317"/>
      <c r="C49" s="317"/>
      <c r="D49" s="321"/>
      <c r="E49" s="32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20"/>
      <c r="B50" s="317"/>
      <c r="C50" s="317"/>
      <c r="D50" s="321"/>
      <c r="E50" s="32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20"/>
      <c r="B51" s="317"/>
      <c r="C51" s="317"/>
      <c r="D51" s="321"/>
      <c r="E51" s="322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20"/>
      <c r="B52" s="317"/>
      <c r="C52" s="317"/>
      <c r="D52" s="321"/>
      <c r="E52" s="3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20"/>
      <c r="B53" s="317"/>
      <c r="C53" s="317"/>
      <c r="D53" s="321"/>
      <c r="E53" s="322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20"/>
      <c r="B54" s="317"/>
      <c r="C54" s="317"/>
      <c r="D54" s="321"/>
      <c r="E54" s="322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20"/>
      <c r="B55" s="317"/>
      <c r="C55" s="317"/>
      <c r="D55" s="321"/>
      <c r="E55" s="322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20"/>
      <c r="B56" s="317"/>
      <c r="C56" s="317"/>
      <c r="D56" s="321"/>
      <c r="E56" s="322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20"/>
      <c r="B57" s="317"/>
      <c r="C57" s="317"/>
      <c r="D57" s="321"/>
      <c r="E57" s="322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20"/>
      <c r="B58" s="317"/>
      <c r="C58" s="317"/>
      <c r="D58" s="321"/>
      <c r="E58" s="322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320"/>
      <c r="B59" s="317"/>
      <c r="C59" s="317"/>
      <c r="D59" s="321"/>
      <c r="E59" s="3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20"/>
      <c r="B60" s="317"/>
      <c r="C60" s="317"/>
      <c r="D60" s="321"/>
      <c r="E60" s="322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7">
    <mergeCell ref="A2:E2"/>
    <mergeCell ref="A3:E3"/>
    <mergeCell ref="A4:C4"/>
    <mergeCell ref="A8:A9"/>
    <mergeCell ref="B8:B9"/>
    <mergeCell ref="D8:D9"/>
    <mergeCell ref="E8:E9"/>
  </mergeCells>
  <dataValidations>
    <dataValidation type="list" allowBlank="1" showInputMessage="1" showErrorMessage="1" prompt=" - " sqref="C11:C60">
      <formula1>_Instrument_49_2</formula1>
    </dataValidation>
  </dataValidations>
  <printOptions/>
  <pageMargins bottom="0.75" footer="0.0" header="0.0" left="0.7" right="0.7" top="0.75"/>
  <pageSetup orientation="landscape"/>
  <headerFooter>
    <oddFooter>&amp;RКИС-Инвестиции, чл. 49, стр. &amp;P от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13"/>
    <col customWidth="1" min="2" max="2" width="34.5"/>
    <col customWidth="1" min="3" max="3" width="31.5"/>
    <col customWidth="1" min="4" max="4" width="29.5"/>
    <col customWidth="1" min="5" max="8" width="15.63"/>
    <col customWidth="1" min="9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00"/>
      <c r="G1" s="20"/>
      <c r="H1" s="25" t="s">
        <v>581</v>
      </c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56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01.01.2023 - 30.04.2023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49"/>
      <c r="D5" s="49"/>
      <c r="E5" s="20"/>
      <c r="F5" s="76" t="s">
        <v>59</v>
      </c>
      <c r="G5" s="201">
        <f>ReportedCompletionDate</f>
        <v>45053</v>
      </c>
      <c r="H5" s="16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49"/>
      <c r="D6" s="49"/>
      <c r="E6" s="20"/>
      <c r="F6" s="76" t="s">
        <v>28</v>
      </c>
      <c r="G6" s="80" t="str">
        <f>authorName</f>
        <v>Марияна Пенчева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"/>
      <c r="D7" s="20"/>
      <c r="E7" s="202"/>
      <c r="F7" s="76" t="s">
        <v>60</v>
      </c>
      <c r="G7" s="81" t="str">
        <f>udManager</f>
        <v>Валентина Тончева и Теодора Якимова-Дренска</v>
      </c>
      <c r="H7" s="20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22"/>
      <c r="B8" s="222"/>
      <c r="C8" s="222"/>
      <c r="D8" s="222"/>
      <c r="E8" s="222"/>
      <c r="F8" s="222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78.0" customHeight="1">
      <c r="A9" s="323" t="s">
        <v>378</v>
      </c>
      <c r="B9" s="323" t="s">
        <v>582</v>
      </c>
      <c r="C9" s="323" t="s">
        <v>583</v>
      </c>
      <c r="D9" s="323" t="s">
        <v>584</v>
      </c>
      <c r="E9" s="323" t="s">
        <v>585</v>
      </c>
      <c r="F9" s="323" t="s">
        <v>586</v>
      </c>
      <c r="G9" s="323" t="s">
        <v>587</v>
      </c>
      <c r="H9" s="323" t="s">
        <v>588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30">
        <v>1.0</v>
      </c>
      <c r="B10" s="230">
        <v>2.0</v>
      </c>
      <c r="C10" s="230">
        <v>3.0</v>
      </c>
      <c r="D10" s="230">
        <v>4.0</v>
      </c>
      <c r="E10" s="230">
        <v>5.0</v>
      </c>
      <c r="F10" s="324">
        <v>6.0</v>
      </c>
      <c r="G10" s="324">
        <v>7.0</v>
      </c>
      <c r="H10" s="324">
        <v>8.0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25"/>
      <c r="B11" s="326"/>
      <c r="C11" s="326"/>
      <c r="D11" s="326"/>
      <c r="E11" s="327"/>
      <c r="F11" s="327"/>
      <c r="G11" s="327"/>
      <c r="H11" s="327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25"/>
      <c r="B12" s="326"/>
      <c r="C12" s="326"/>
      <c r="D12" s="326"/>
      <c r="E12" s="327"/>
      <c r="F12" s="327"/>
      <c r="G12" s="327"/>
      <c r="H12" s="327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25"/>
      <c r="B13" s="326"/>
      <c r="C13" s="326"/>
      <c r="D13" s="326"/>
      <c r="E13" s="327"/>
      <c r="F13" s="327"/>
      <c r="G13" s="327"/>
      <c r="H13" s="327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25"/>
      <c r="B14" s="326"/>
      <c r="C14" s="326"/>
      <c r="D14" s="326"/>
      <c r="E14" s="327"/>
      <c r="F14" s="327"/>
      <c r="G14" s="327"/>
      <c r="H14" s="327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25"/>
      <c r="B15" s="326"/>
      <c r="C15" s="326"/>
      <c r="D15" s="326"/>
      <c r="E15" s="327"/>
      <c r="F15" s="327"/>
      <c r="G15" s="327"/>
      <c r="H15" s="327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25"/>
      <c r="B16" s="326"/>
      <c r="C16" s="326"/>
      <c r="D16" s="326"/>
      <c r="E16" s="327"/>
      <c r="F16" s="327"/>
      <c r="G16" s="327"/>
      <c r="H16" s="327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25"/>
      <c r="B17" s="326"/>
      <c r="C17" s="326"/>
      <c r="D17" s="326"/>
      <c r="E17" s="327"/>
      <c r="F17" s="327"/>
      <c r="G17" s="327"/>
      <c r="H17" s="327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25"/>
      <c r="B18" s="326"/>
      <c r="C18" s="326"/>
      <c r="D18" s="326"/>
      <c r="E18" s="327"/>
      <c r="F18" s="327"/>
      <c r="G18" s="327"/>
      <c r="H18" s="327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25"/>
      <c r="B19" s="326"/>
      <c r="C19" s="326"/>
      <c r="D19" s="326"/>
      <c r="E19" s="327"/>
      <c r="F19" s="327"/>
      <c r="G19" s="327"/>
      <c r="H19" s="327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25"/>
      <c r="B20" s="326"/>
      <c r="C20" s="326"/>
      <c r="D20" s="326"/>
      <c r="E20" s="327"/>
      <c r="F20" s="327"/>
      <c r="G20" s="327"/>
      <c r="H20" s="327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5"/>
      <c r="B21" s="326"/>
      <c r="C21" s="326"/>
      <c r="D21" s="326"/>
      <c r="E21" s="327"/>
      <c r="F21" s="327"/>
      <c r="G21" s="327"/>
      <c r="H21" s="327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25"/>
      <c r="B22" s="326"/>
      <c r="C22" s="326"/>
      <c r="D22" s="326"/>
      <c r="E22" s="327"/>
      <c r="F22" s="327"/>
      <c r="G22" s="327"/>
      <c r="H22" s="327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25"/>
      <c r="B23" s="326"/>
      <c r="C23" s="326"/>
      <c r="D23" s="326"/>
      <c r="E23" s="327"/>
      <c r="F23" s="327"/>
      <c r="G23" s="327"/>
      <c r="H23" s="327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25"/>
      <c r="B24" s="326"/>
      <c r="C24" s="326"/>
      <c r="D24" s="326"/>
      <c r="E24" s="327"/>
      <c r="F24" s="327"/>
      <c r="G24" s="327"/>
      <c r="H24" s="327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25"/>
      <c r="B25" s="326"/>
      <c r="C25" s="326"/>
      <c r="D25" s="326"/>
      <c r="E25" s="327"/>
      <c r="F25" s="327"/>
      <c r="G25" s="327"/>
      <c r="H25" s="327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25"/>
      <c r="B26" s="326"/>
      <c r="C26" s="326"/>
      <c r="D26" s="326"/>
      <c r="E26" s="327"/>
      <c r="F26" s="327"/>
      <c r="G26" s="327"/>
      <c r="H26" s="327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5"/>
      <c r="B27" s="326"/>
      <c r="C27" s="326"/>
      <c r="D27" s="326"/>
      <c r="E27" s="327"/>
      <c r="F27" s="327"/>
      <c r="G27" s="327"/>
      <c r="H27" s="327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25"/>
      <c r="B28" s="326"/>
      <c r="C28" s="326"/>
      <c r="D28" s="326"/>
      <c r="E28" s="327"/>
      <c r="F28" s="327"/>
      <c r="G28" s="327"/>
      <c r="H28" s="327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25"/>
      <c r="B29" s="326"/>
      <c r="C29" s="326"/>
      <c r="D29" s="326"/>
      <c r="E29" s="327"/>
      <c r="F29" s="327"/>
      <c r="G29" s="327"/>
      <c r="H29" s="327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25"/>
      <c r="B30" s="326"/>
      <c r="C30" s="326"/>
      <c r="D30" s="326"/>
      <c r="E30" s="327"/>
      <c r="F30" s="327"/>
      <c r="G30" s="327"/>
      <c r="H30" s="327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25"/>
      <c r="B31" s="326"/>
      <c r="C31" s="326"/>
      <c r="D31" s="326"/>
      <c r="E31" s="327"/>
      <c r="F31" s="327"/>
      <c r="G31" s="327"/>
      <c r="H31" s="327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25"/>
      <c r="B32" s="326"/>
      <c r="C32" s="326"/>
      <c r="D32" s="326"/>
      <c r="E32" s="327"/>
      <c r="F32" s="327"/>
      <c r="G32" s="327"/>
      <c r="H32" s="327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25"/>
      <c r="B33" s="326"/>
      <c r="C33" s="326"/>
      <c r="D33" s="326"/>
      <c r="E33" s="327"/>
      <c r="F33" s="327"/>
      <c r="G33" s="327"/>
      <c r="H33" s="327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H2"/>
    <mergeCell ref="A3:H3"/>
    <mergeCell ref="A4:H4"/>
  </mergeCells>
  <printOptions/>
  <pageMargins bottom="0.75" footer="0.0" header="0.0" left="0.7" right="0.7" top="0.75"/>
  <pageSetup orientation="landscape"/>
  <headerFooter>
    <oddFooter>&amp;RКИС-Нарушения, чл. 51, стр. &amp;P от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88"/>
    <col customWidth="1" min="3" max="3" width="10.5"/>
    <col customWidth="1" min="4" max="4" width="16.5"/>
    <col customWidth="1" min="5" max="5" width="68.5"/>
    <col customWidth="1" min="6" max="6" width="9.13"/>
    <col customWidth="1" min="7" max="7" width="23.88"/>
    <col customWidth="1" min="8" max="8" width="51.88"/>
    <col customWidth="1" min="9" max="9" width="9.13"/>
    <col customWidth="1" min="10" max="10" width="11.0"/>
    <col customWidth="1" min="11" max="12" width="9.13"/>
    <col customWidth="1" min="13" max="26" width="8.0"/>
  </cols>
  <sheetData>
    <row r="1" ht="15.0" customHeight="1">
      <c r="A1" s="328" t="s">
        <v>589</v>
      </c>
      <c r="B1" s="328"/>
      <c r="C1" s="329"/>
      <c r="D1" s="330" t="s">
        <v>590</v>
      </c>
      <c r="E1" s="330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ht="15.0" customHeight="1">
      <c r="A2" s="331" t="s">
        <v>574</v>
      </c>
      <c r="B2" s="331" t="s">
        <v>591</v>
      </c>
      <c r="C2" s="20"/>
      <c r="D2" s="332" t="s">
        <v>592</v>
      </c>
      <c r="E2" s="332" t="s">
        <v>593</v>
      </c>
      <c r="F2" s="20"/>
      <c r="G2" s="333" t="s">
        <v>594</v>
      </c>
      <c r="H2" s="334"/>
      <c r="I2" s="20"/>
      <c r="J2" s="328" t="s">
        <v>595</v>
      </c>
      <c r="K2" s="331"/>
      <c r="L2" s="33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31" t="s">
        <v>572</v>
      </c>
      <c r="B3" s="331" t="s">
        <v>596</v>
      </c>
      <c r="C3" s="20"/>
      <c r="D3" s="332" t="s">
        <v>597</v>
      </c>
      <c r="E3" s="332" t="s">
        <v>598</v>
      </c>
      <c r="F3" s="20"/>
      <c r="G3" s="334" t="s">
        <v>599</v>
      </c>
      <c r="H3" s="334" t="s">
        <v>600</v>
      </c>
      <c r="I3" s="20"/>
      <c r="J3" s="331" t="s">
        <v>601</v>
      </c>
      <c r="K3" s="331"/>
      <c r="L3" s="331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31" t="s">
        <v>602</v>
      </c>
      <c r="B4" s="331" t="s">
        <v>603</v>
      </c>
      <c r="C4" s="20"/>
      <c r="D4" s="332" t="s">
        <v>604</v>
      </c>
      <c r="E4" s="332" t="s">
        <v>605</v>
      </c>
      <c r="F4" s="20"/>
      <c r="G4" s="334" t="s">
        <v>606</v>
      </c>
      <c r="H4" s="334" t="s">
        <v>607</v>
      </c>
      <c r="I4" s="20"/>
      <c r="J4" s="331" t="s">
        <v>608</v>
      </c>
      <c r="K4" s="331"/>
      <c r="L4" s="331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31" t="s">
        <v>609</v>
      </c>
      <c r="B5" s="331" t="s">
        <v>610</v>
      </c>
      <c r="C5" s="20"/>
      <c r="D5" s="332" t="s">
        <v>611</v>
      </c>
      <c r="E5" s="332" t="s">
        <v>612</v>
      </c>
      <c r="F5" s="20"/>
      <c r="G5" s="334" t="s">
        <v>613</v>
      </c>
      <c r="H5" s="334" t="s">
        <v>614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31" t="s">
        <v>615</v>
      </c>
      <c r="B6" s="331" t="s">
        <v>616</v>
      </c>
      <c r="C6" s="20"/>
      <c r="D6" s="332" t="s">
        <v>617</v>
      </c>
      <c r="E6" s="332" t="s">
        <v>618</v>
      </c>
      <c r="F6" s="20"/>
      <c r="G6" s="334" t="s">
        <v>619</v>
      </c>
      <c r="H6" s="334" t="s">
        <v>620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31" t="s">
        <v>621</v>
      </c>
      <c r="B7" s="331" t="s">
        <v>622</v>
      </c>
      <c r="C7" s="20"/>
      <c r="D7" s="332" t="s">
        <v>623</v>
      </c>
      <c r="E7" s="332" t="s">
        <v>624</v>
      </c>
      <c r="F7" s="20"/>
      <c r="G7" s="334" t="s">
        <v>625</v>
      </c>
      <c r="H7" s="334" t="s">
        <v>626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31" t="s">
        <v>570</v>
      </c>
      <c r="B8" s="331" t="s">
        <v>627</v>
      </c>
      <c r="C8" s="20"/>
      <c r="D8" s="332" t="s">
        <v>628</v>
      </c>
      <c r="E8" s="332" t="s">
        <v>629</v>
      </c>
      <c r="F8" s="20"/>
      <c r="G8" s="334" t="s">
        <v>630</v>
      </c>
      <c r="H8" s="334" t="s">
        <v>631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31" t="s">
        <v>632</v>
      </c>
      <c r="B9" s="331" t="s">
        <v>633</v>
      </c>
      <c r="C9" s="20"/>
      <c r="D9" s="332" t="s">
        <v>634</v>
      </c>
      <c r="E9" s="332" t="s">
        <v>635</v>
      </c>
      <c r="F9" s="20"/>
      <c r="G9" s="334" t="s">
        <v>636</v>
      </c>
      <c r="H9" s="334" t="s">
        <v>637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31" t="s">
        <v>638</v>
      </c>
      <c r="B10" s="331" t="s">
        <v>639</v>
      </c>
      <c r="C10" s="20"/>
      <c r="D10" s="332" t="s">
        <v>640</v>
      </c>
      <c r="E10" s="332" t="s">
        <v>641</v>
      </c>
      <c r="F10" s="20"/>
      <c r="G10" s="334" t="s">
        <v>642</v>
      </c>
      <c r="H10" s="334" t="s">
        <v>643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31" t="s">
        <v>644</v>
      </c>
      <c r="B11" s="331" t="s">
        <v>644</v>
      </c>
      <c r="C11" s="20"/>
      <c r="D11" s="332" t="s">
        <v>645</v>
      </c>
      <c r="E11" s="332" t="s">
        <v>646</v>
      </c>
      <c r="F11" s="20"/>
      <c r="G11" s="334" t="s">
        <v>647</v>
      </c>
      <c r="H11" s="334" t="s">
        <v>648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332" t="s">
        <v>649</v>
      </c>
      <c r="E12" s="332" t="s">
        <v>650</v>
      </c>
      <c r="F12" s="20"/>
      <c r="G12" s="334" t="s">
        <v>651</v>
      </c>
      <c r="H12" s="334" t="s">
        <v>652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20"/>
      <c r="C13" s="20"/>
      <c r="D13" s="332" t="s">
        <v>653</v>
      </c>
      <c r="E13" s="332" t="s">
        <v>654</v>
      </c>
      <c r="F13" s="20"/>
      <c r="G13" s="334" t="s">
        <v>655</v>
      </c>
      <c r="H13" s="334" t="s">
        <v>656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332" t="s">
        <v>657</v>
      </c>
      <c r="E14" s="332" t="s">
        <v>658</v>
      </c>
      <c r="F14" s="20"/>
      <c r="G14" s="334" t="s">
        <v>659</v>
      </c>
      <c r="H14" s="334" t="s">
        <v>660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332" t="s">
        <v>661</v>
      </c>
      <c r="E15" s="332" t="s">
        <v>662</v>
      </c>
      <c r="F15" s="20"/>
      <c r="G15" s="334" t="s">
        <v>663</v>
      </c>
      <c r="H15" s="334" t="s">
        <v>664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35" t="s">
        <v>665</v>
      </c>
      <c r="B16" s="336"/>
      <c r="C16" s="20"/>
      <c r="D16" s="332" t="s">
        <v>666</v>
      </c>
      <c r="E16" s="332" t="s">
        <v>667</v>
      </c>
      <c r="F16" s="20"/>
      <c r="G16" s="334" t="s">
        <v>668</v>
      </c>
      <c r="H16" s="334" t="s">
        <v>669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36" t="s">
        <v>670</v>
      </c>
      <c r="B17" s="336" t="s">
        <v>671</v>
      </c>
      <c r="C17" s="20"/>
      <c r="D17" s="332" t="s">
        <v>672</v>
      </c>
      <c r="E17" s="332" t="s">
        <v>673</v>
      </c>
      <c r="F17" s="20"/>
      <c r="G17" s="334" t="s">
        <v>674</v>
      </c>
      <c r="H17" s="334" t="s">
        <v>675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36" t="s">
        <v>676</v>
      </c>
      <c r="B18" s="336" t="s">
        <v>677</v>
      </c>
      <c r="C18" s="20"/>
      <c r="D18" s="332" t="s">
        <v>678</v>
      </c>
      <c r="E18" s="332" t="s">
        <v>679</v>
      </c>
      <c r="F18" s="20"/>
      <c r="G18" s="334" t="s">
        <v>680</v>
      </c>
      <c r="H18" s="334" t="s">
        <v>681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332" t="s">
        <v>682</v>
      </c>
      <c r="E19" s="332" t="s">
        <v>683</v>
      </c>
      <c r="F19" s="20"/>
      <c r="G19" s="334" t="s">
        <v>684</v>
      </c>
      <c r="H19" s="334" t="s">
        <v>685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332" t="s">
        <v>686</v>
      </c>
      <c r="E20" s="332" t="s">
        <v>687</v>
      </c>
      <c r="F20" s="20"/>
      <c r="G20" s="334" t="s">
        <v>688</v>
      </c>
      <c r="H20" s="334" t="s">
        <v>689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9"/>
      <c r="B21" s="20"/>
      <c r="C21" s="20"/>
      <c r="D21" s="332" t="s">
        <v>690</v>
      </c>
      <c r="E21" s="332" t="s">
        <v>691</v>
      </c>
      <c r="F21" s="20"/>
      <c r="G21" s="334" t="s">
        <v>692</v>
      </c>
      <c r="H21" s="334" t="s">
        <v>693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33" t="s">
        <v>694</v>
      </c>
      <c r="B22" s="334"/>
      <c r="C22" s="20"/>
      <c r="D22" s="332" t="s">
        <v>695</v>
      </c>
      <c r="E22" s="332" t="s">
        <v>696</v>
      </c>
      <c r="F22" s="20"/>
      <c r="G22" s="334" t="s">
        <v>697</v>
      </c>
      <c r="H22" s="334" t="s">
        <v>698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34" t="s">
        <v>699</v>
      </c>
      <c r="B23" s="334"/>
      <c r="C23" s="20"/>
      <c r="D23" s="332" t="s">
        <v>700</v>
      </c>
      <c r="E23" s="332" t="s">
        <v>701</v>
      </c>
      <c r="F23" s="20"/>
      <c r="G23" s="334" t="s">
        <v>702</v>
      </c>
      <c r="H23" s="334" t="s">
        <v>703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34" t="s">
        <v>704</v>
      </c>
      <c r="B24" s="334"/>
      <c r="C24" s="20"/>
      <c r="D24" s="332" t="s">
        <v>705</v>
      </c>
      <c r="E24" s="332" t="s">
        <v>706</v>
      </c>
      <c r="F24" s="20"/>
      <c r="G24" s="334" t="s">
        <v>707</v>
      </c>
      <c r="H24" s="334" t="s">
        <v>708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332" t="s">
        <v>709</v>
      </c>
      <c r="E25" s="332" t="s">
        <v>710</v>
      </c>
      <c r="F25" s="20"/>
      <c r="G25" s="334" t="s">
        <v>711</v>
      </c>
      <c r="H25" s="334" t="s">
        <v>712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332" t="s">
        <v>713</v>
      </c>
      <c r="E26" s="332" t="s">
        <v>714</v>
      </c>
      <c r="F26" s="20"/>
      <c r="G26" s="334" t="s">
        <v>715</v>
      </c>
      <c r="H26" s="334" t="s">
        <v>716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37" t="s">
        <v>717</v>
      </c>
      <c r="B27" s="337"/>
      <c r="C27" s="20"/>
      <c r="D27" s="332" t="s">
        <v>718</v>
      </c>
      <c r="E27" s="332" t="s">
        <v>719</v>
      </c>
      <c r="F27" s="20"/>
      <c r="G27" s="334" t="s">
        <v>720</v>
      </c>
      <c r="H27" s="334" t="s">
        <v>721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38" t="s">
        <v>574</v>
      </c>
      <c r="B28" s="338" t="s">
        <v>591</v>
      </c>
      <c r="C28" s="20"/>
      <c r="D28" s="332" t="s">
        <v>722</v>
      </c>
      <c r="E28" s="332" t="s">
        <v>723</v>
      </c>
      <c r="F28" s="20"/>
      <c r="G28" s="334" t="s">
        <v>724</v>
      </c>
      <c r="H28" s="334" t="s">
        <v>725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38" t="s">
        <v>572</v>
      </c>
      <c r="B29" s="338" t="s">
        <v>596</v>
      </c>
      <c r="C29" s="20"/>
      <c r="D29" s="332" t="s">
        <v>726</v>
      </c>
      <c r="E29" s="332" t="s">
        <v>727</v>
      </c>
      <c r="F29" s="20"/>
      <c r="G29" s="334" t="s">
        <v>728</v>
      </c>
      <c r="H29" s="334" t="s">
        <v>729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38" t="s">
        <v>609</v>
      </c>
      <c r="B30" s="338" t="s">
        <v>610</v>
      </c>
      <c r="C30" s="20"/>
      <c r="D30" s="332" t="s">
        <v>730</v>
      </c>
      <c r="E30" s="332" t="s">
        <v>731</v>
      </c>
      <c r="F30" s="20"/>
      <c r="G30" s="334" t="s">
        <v>732</v>
      </c>
      <c r="H30" s="334" t="s">
        <v>733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38" t="s">
        <v>615</v>
      </c>
      <c r="B31" s="338" t="s">
        <v>616</v>
      </c>
      <c r="C31" s="20"/>
      <c r="D31" s="332" t="s">
        <v>734</v>
      </c>
      <c r="E31" s="332" t="s">
        <v>735</v>
      </c>
      <c r="F31" s="20"/>
      <c r="G31" s="334" t="s">
        <v>736</v>
      </c>
      <c r="H31" s="334" t="s">
        <v>737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38" t="s">
        <v>621</v>
      </c>
      <c r="B32" s="338" t="s">
        <v>622</v>
      </c>
      <c r="C32" s="20"/>
      <c r="D32" s="332" t="s">
        <v>738</v>
      </c>
      <c r="E32" s="332" t="s">
        <v>739</v>
      </c>
      <c r="F32" s="20"/>
      <c r="G32" s="334" t="s">
        <v>740</v>
      </c>
      <c r="H32" s="334" t="s">
        <v>741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38" t="s">
        <v>570</v>
      </c>
      <c r="B33" s="338" t="s">
        <v>627</v>
      </c>
      <c r="C33" s="20"/>
      <c r="D33" s="332" t="s">
        <v>742</v>
      </c>
      <c r="E33" s="332" t="s">
        <v>743</v>
      </c>
      <c r="F33" s="20"/>
      <c r="G33" s="334" t="s">
        <v>744</v>
      </c>
      <c r="H33" s="334" t="s">
        <v>745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38" t="s">
        <v>644</v>
      </c>
      <c r="B34" s="338" t="s">
        <v>644</v>
      </c>
      <c r="C34" s="20"/>
      <c r="D34" s="332" t="s">
        <v>746</v>
      </c>
      <c r="E34" s="332" t="s">
        <v>747</v>
      </c>
      <c r="F34" s="20"/>
      <c r="G34" s="334" t="s">
        <v>748</v>
      </c>
      <c r="H34" s="334" t="s">
        <v>749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332" t="s">
        <v>750</v>
      </c>
      <c r="E35" s="332" t="s">
        <v>751</v>
      </c>
      <c r="F35" s="20"/>
      <c r="G35" s="334" t="s">
        <v>752</v>
      </c>
      <c r="H35" s="334" t="s">
        <v>753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332" t="s">
        <v>754</v>
      </c>
      <c r="E36" s="332" t="s">
        <v>755</v>
      </c>
      <c r="F36" s="20"/>
      <c r="G36" s="334" t="s">
        <v>756</v>
      </c>
      <c r="H36" s="334" t="s">
        <v>757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39" t="s">
        <v>758</v>
      </c>
      <c r="B37" s="340"/>
      <c r="C37" s="20"/>
      <c r="D37" s="332" t="s">
        <v>759</v>
      </c>
      <c r="E37" s="332" t="s">
        <v>760</v>
      </c>
      <c r="F37" s="20"/>
      <c r="G37" s="334" t="s">
        <v>761</v>
      </c>
      <c r="H37" s="334" t="s">
        <v>762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40" t="s">
        <v>763</v>
      </c>
      <c r="B38" s="340" t="s">
        <v>764</v>
      </c>
      <c r="C38" s="20"/>
      <c r="D38" s="332" t="s">
        <v>765</v>
      </c>
      <c r="E38" s="332" t="s">
        <v>766</v>
      </c>
      <c r="F38" s="20"/>
      <c r="G38" s="334" t="s">
        <v>767</v>
      </c>
      <c r="H38" s="334" t="s">
        <v>768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40" t="s">
        <v>769</v>
      </c>
      <c r="B39" s="340" t="s">
        <v>770</v>
      </c>
      <c r="C39" s="20"/>
      <c r="D39" s="332" t="s">
        <v>771</v>
      </c>
      <c r="E39" s="332" t="s">
        <v>772</v>
      </c>
      <c r="F39" s="20"/>
      <c r="G39" s="334" t="s">
        <v>773</v>
      </c>
      <c r="H39" s="334" t="s">
        <v>774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40" t="s">
        <v>775</v>
      </c>
      <c r="B40" s="340" t="s">
        <v>627</v>
      </c>
      <c r="C40" s="20"/>
      <c r="D40" s="332" t="s">
        <v>776</v>
      </c>
      <c r="E40" s="332" t="s">
        <v>777</v>
      </c>
      <c r="F40" s="20"/>
      <c r="G40" s="334" t="s">
        <v>778</v>
      </c>
      <c r="H40" s="334" t="s">
        <v>779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40" t="s">
        <v>615</v>
      </c>
      <c r="B41" s="340" t="s">
        <v>616</v>
      </c>
      <c r="C41" s="20"/>
      <c r="D41" s="332" t="s">
        <v>780</v>
      </c>
      <c r="E41" s="332" t="s">
        <v>781</v>
      </c>
      <c r="F41" s="20"/>
      <c r="G41" s="334" t="s">
        <v>782</v>
      </c>
      <c r="H41" s="334" t="s">
        <v>783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332" t="s">
        <v>784</v>
      </c>
      <c r="E42" s="332" t="s">
        <v>785</v>
      </c>
      <c r="F42" s="20"/>
      <c r="G42" s="334" t="s">
        <v>786</v>
      </c>
      <c r="H42" s="334" t="s">
        <v>787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332" t="s">
        <v>788</v>
      </c>
      <c r="E43" s="332" t="s">
        <v>789</v>
      </c>
      <c r="F43" s="20"/>
      <c r="G43" s="334" t="s">
        <v>790</v>
      </c>
      <c r="H43" s="334" t="s">
        <v>791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332" t="s">
        <v>792</v>
      </c>
      <c r="E44" s="332" t="s">
        <v>793</v>
      </c>
      <c r="F44" s="20"/>
      <c r="G44" s="334" t="s">
        <v>794</v>
      </c>
      <c r="H44" s="334" t="s">
        <v>795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332" t="s">
        <v>796</v>
      </c>
      <c r="E45" s="332" t="s">
        <v>797</v>
      </c>
      <c r="F45" s="20"/>
      <c r="G45" s="334" t="s">
        <v>798</v>
      </c>
      <c r="H45" s="334" t="s">
        <v>799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332" t="s">
        <v>800</v>
      </c>
      <c r="E46" s="332" t="s">
        <v>801</v>
      </c>
      <c r="F46" s="20"/>
      <c r="G46" s="334" t="s">
        <v>802</v>
      </c>
      <c r="H46" s="334" t="s">
        <v>803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332" t="s">
        <v>804</v>
      </c>
      <c r="E47" s="332" t="s">
        <v>805</v>
      </c>
      <c r="F47" s="20"/>
      <c r="G47" s="334" t="s">
        <v>806</v>
      </c>
      <c r="H47" s="334" t="s">
        <v>807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332" t="s">
        <v>808</v>
      </c>
      <c r="E48" s="332" t="s">
        <v>809</v>
      </c>
      <c r="F48" s="20"/>
      <c r="G48" s="334" t="s">
        <v>810</v>
      </c>
      <c r="H48" s="334" t="s">
        <v>811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332" t="s">
        <v>812</v>
      </c>
      <c r="E49" s="332" t="s">
        <v>813</v>
      </c>
      <c r="F49" s="20"/>
      <c r="G49" s="334" t="s">
        <v>814</v>
      </c>
      <c r="H49" s="334" t="s">
        <v>815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332" t="s">
        <v>816</v>
      </c>
      <c r="E50" s="332" t="s">
        <v>817</v>
      </c>
      <c r="F50" s="20"/>
      <c r="G50" s="334" t="s">
        <v>818</v>
      </c>
      <c r="H50" s="334" t="s">
        <v>819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332" t="s">
        <v>820</v>
      </c>
      <c r="E51" s="332" t="s">
        <v>821</v>
      </c>
      <c r="F51" s="20"/>
      <c r="G51" s="334" t="s">
        <v>822</v>
      </c>
      <c r="H51" s="334" t="s">
        <v>823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332" t="s">
        <v>824</v>
      </c>
      <c r="E52" s="332" t="s">
        <v>825</v>
      </c>
      <c r="F52" s="20"/>
      <c r="G52" s="334" t="s">
        <v>826</v>
      </c>
      <c r="H52" s="334" t="s">
        <v>827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332" t="s">
        <v>828</v>
      </c>
      <c r="E53" s="332" t="s">
        <v>829</v>
      </c>
      <c r="F53" s="20"/>
      <c r="G53" s="334" t="s">
        <v>830</v>
      </c>
      <c r="H53" s="334" t="s">
        <v>831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332" t="s">
        <v>832</v>
      </c>
      <c r="E54" s="332" t="s">
        <v>833</v>
      </c>
      <c r="F54" s="20"/>
      <c r="G54" s="334" t="s">
        <v>834</v>
      </c>
      <c r="H54" s="334" t="s">
        <v>835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332" t="s">
        <v>836</v>
      </c>
      <c r="E55" s="332" t="s">
        <v>837</v>
      </c>
      <c r="F55" s="20"/>
      <c r="G55" s="334" t="s">
        <v>838</v>
      </c>
      <c r="H55" s="334" t="s">
        <v>839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332" t="s">
        <v>840</v>
      </c>
      <c r="E56" s="332" t="s">
        <v>841</v>
      </c>
      <c r="F56" s="20"/>
      <c r="G56" s="334" t="s">
        <v>842</v>
      </c>
      <c r="H56" s="334" t="s">
        <v>843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332" t="s">
        <v>844</v>
      </c>
      <c r="E57" s="332" t="s">
        <v>845</v>
      </c>
      <c r="F57" s="20"/>
      <c r="G57" s="334" t="s">
        <v>846</v>
      </c>
      <c r="H57" s="334" t="s">
        <v>847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332" t="s">
        <v>848</v>
      </c>
      <c r="E58" s="332" t="s">
        <v>849</v>
      </c>
      <c r="F58" s="20"/>
      <c r="G58" s="334" t="s">
        <v>850</v>
      </c>
      <c r="H58" s="334" t="s">
        <v>851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332" t="s">
        <v>852</v>
      </c>
      <c r="E59" s="332" t="s">
        <v>853</v>
      </c>
      <c r="F59" s="20"/>
      <c r="G59" s="334" t="s">
        <v>854</v>
      </c>
      <c r="H59" s="334" t="s">
        <v>855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332" t="s">
        <v>856</v>
      </c>
      <c r="E60" s="332" t="s">
        <v>857</v>
      </c>
      <c r="F60" s="20"/>
      <c r="G60" s="334" t="s">
        <v>858</v>
      </c>
      <c r="H60" s="334" t="s">
        <v>859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332" t="s">
        <v>860</v>
      </c>
      <c r="E61" s="332" t="s">
        <v>861</v>
      </c>
      <c r="F61" s="20"/>
      <c r="G61" s="334" t="s">
        <v>862</v>
      </c>
      <c r="H61" s="334" t="s">
        <v>863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332" t="s">
        <v>864</v>
      </c>
      <c r="E62" s="332" t="s">
        <v>865</v>
      </c>
      <c r="F62" s="20"/>
      <c r="G62" s="334" t="s">
        <v>866</v>
      </c>
      <c r="H62" s="334" t="s">
        <v>867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332" t="s">
        <v>868</v>
      </c>
      <c r="E63" s="332" t="s">
        <v>869</v>
      </c>
      <c r="F63" s="20"/>
      <c r="G63" s="334" t="s">
        <v>870</v>
      </c>
      <c r="H63" s="334" t="s">
        <v>871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332" t="s">
        <v>872</v>
      </c>
      <c r="E64" s="332" t="s">
        <v>873</v>
      </c>
      <c r="F64" s="20"/>
      <c r="G64" s="334" t="s">
        <v>874</v>
      </c>
      <c r="H64" s="334" t="s">
        <v>875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332" t="s">
        <v>876</v>
      </c>
      <c r="E65" s="332" t="s">
        <v>877</v>
      </c>
      <c r="F65" s="20"/>
      <c r="G65" s="334" t="s">
        <v>878</v>
      </c>
      <c r="H65" s="334" t="s">
        <v>879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332" t="s">
        <v>880</v>
      </c>
      <c r="E66" s="332" t="s">
        <v>881</v>
      </c>
      <c r="F66" s="20"/>
      <c r="G66" s="334" t="s">
        <v>882</v>
      </c>
      <c r="H66" s="334" t="s">
        <v>883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332" t="s">
        <v>884</v>
      </c>
      <c r="E67" s="332" t="s">
        <v>885</v>
      </c>
      <c r="F67" s="20"/>
      <c r="G67" s="334" t="s">
        <v>886</v>
      </c>
      <c r="H67" s="334" t="s">
        <v>887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332" t="s">
        <v>888</v>
      </c>
      <c r="E68" s="332" t="s">
        <v>889</v>
      </c>
      <c r="F68" s="20"/>
      <c r="G68" s="334" t="s">
        <v>890</v>
      </c>
      <c r="H68" s="334" t="s">
        <v>891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332" t="s">
        <v>892</v>
      </c>
      <c r="E69" s="332" t="s">
        <v>893</v>
      </c>
      <c r="F69" s="20"/>
      <c r="G69" s="334" t="s">
        <v>894</v>
      </c>
      <c r="H69" s="334" t="s">
        <v>895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332" t="s">
        <v>896</v>
      </c>
      <c r="E70" s="332" t="s">
        <v>897</v>
      </c>
      <c r="F70" s="20"/>
      <c r="G70" s="334" t="s">
        <v>898</v>
      </c>
      <c r="H70" s="334" t="s">
        <v>899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332" t="s">
        <v>900</v>
      </c>
      <c r="E71" s="332" t="s">
        <v>901</v>
      </c>
      <c r="F71" s="20"/>
      <c r="G71" s="334" t="s">
        <v>902</v>
      </c>
      <c r="H71" s="334" t="s">
        <v>903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332" t="s">
        <v>904</v>
      </c>
      <c r="E72" s="332" t="s">
        <v>905</v>
      </c>
      <c r="F72" s="20"/>
      <c r="G72" s="334" t="s">
        <v>906</v>
      </c>
      <c r="H72" s="334" t="s">
        <v>907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332" t="s">
        <v>908</v>
      </c>
      <c r="E73" s="332" t="s">
        <v>909</v>
      </c>
      <c r="F73" s="20"/>
      <c r="G73" s="334" t="s">
        <v>910</v>
      </c>
      <c r="H73" s="334" t="s">
        <v>911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332" t="s">
        <v>912</v>
      </c>
      <c r="E74" s="332" t="s">
        <v>913</v>
      </c>
      <c r="F74" s="20"/>
      <c r="G74" s="334" t="s">
        <v>914</v>
      </c>
      <c r="H74" s="334" t="s">
        <v>915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332" t="s">
        <v>916</v>
      </c>
      <c r="E75" s="332" t="s">
        <v>917</v>
      </c>
      <c r="F75" s="20"/>
      <c r="G75" s="334" t="s">
        <v>918</v>
      </c>
      <c r="H75" s="334" t="s">
        <v>919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332" t="s">
        <v>920</v>
      </c>
      <c r="E76" s="332" t="s">
        <v>921</v>
      </c>
      <c r="F76" s="20"/>
      <c r="G76" s="334" t="s">
        <v>922</v>
      </c>
      <c r="H76" s="334" t="s">
        <v>923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332" t="s">
        <v>924</v>
      </c>
      <c r="E77" s="332" t="s">
        <v>925</v>
      </c>
      <c r="F77" s="20"/>
      <c r="G77" s="334" t="s">
        <v>926</v>
      </c>
      <c r="H77" s="334" t="s">
        <v>927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332" t="s">
        <v>928</v>
      </c>
      <c r="E78" s="332" t="s">
        <v>929</v>
      </c>
      <c r="F78" s="20"/>
      <c r="G78" s="334" t="s">
        <v>930</v>
      </c>
      <c r="H78" s="334" t="s">
        <v>931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332" t="s">
        <v>932</v>
      </c>
      <c r="E79" s="332" t="s">
        <v>933</v>
      </c>
      <c r="F79" s="20"/>
      <c r="G79" s="334" t="s">
        <v>934</v>
      </c>
      <c r="H79" s="334" t="s">
        <v>935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332" t="s">
        <v>936</v>
      </c>
      <c r="E80" s="332" t="s">
        <v>937</v>
      </c>
      <c r="F80" s="20"/>
      <c r="G80" s="334" t="s">
        <v>938</v>
      </c>
      <c r="H80" s="334" t="s">
        <v>939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332" t="s">
        <v>940</v>
      </c>
      <c r="E81" s="332" t="s">
        <v>941</v>
      </c>
      <c r="F81" s="20"/>
      <c r="G81" s="334" t="s">
        <v>942</v>
      </c>
      <c r="H81" s="334" t="s">
        <v>943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332" t="s">
        <v>944</v>
      </c>
      <c r="E82" s="332" t="s">
        <v>945</v>
      </c>
      <c r="F82" s="20"/>
      <c r="G82" s="334" t="s">
        <v>946</v>
      </c>
      <c r="H82" s="334" t="s">
        <v>947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332" t="s">
        <v>948</v>
      </c>
      <c r="E83" s="332" t="s">
        <v>949</v>
      </c>
      <c r="F83" s="20"/>
      <c r="G83" s="334" t="s">
        <v>950</v>
      </c>
      <c r="H83" s="334" t="s">
        <v>951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332" t="s">
        <v>952</v>
      </c>
      <c r="E84" s="332" t="s">
        <v>953</v>
      </c>
      <c r="F84" s="20"/>
      <c r="G84" s="334" t="s">
        <v>954</v>
      </c>
      <c r="H84" s="334" t="s">
        <v>955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332" t="s">
        <v>956</v>
      </c>
      <c r="E85" s="332" t="s">
        <v>957</v>
      </c>
      <c r="F85" s="20"/>
      <c r="G85" s="334" t="s">
        <v>958</v>
      </c>
      <c r="H85" s="334" t="s">
        <v>959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332" t="s">
        <v>960</v>
      </c>
      <c r="E86" s="332" t="s">
        <v>961</v>
      </c>
      <c r="F86" s="20"/>
      <c r="G86" s="334" t="s">
        <v>962</v>
      </c>
      <c r="H86" s="334" t="s">
        <v>963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332" t="s">
        <v>964</v>
      </c>
      <c r="E87" s="332" t="s">
        <v>965</v>
      </c>
      <c r="F87" s="20"/>
      <c r="G87" s="334" t="s">
        <v>966</v>
      </c>
      <c r="H87" s="334" t="s">
        <v>967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332" t="s">
        <v>968</v>
      </c>
      <c r="E88" s="332" t="s">
        <v>969</v>
      </c>
      <c r="F88" s="20"/>
      <c r="G88" s="334" t="s">
        <v>970</v>
      </c>
      <c r="H88" s="334" t="s">
        <v>971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332" t="s">
        <v>972</v>
      </c>
      <c r="E89" s="332" t="s">
        <v>973</v>
      </c>
      <c r="F89" s="20"/>
      <c r="G89" s="334" t="s">
        <v>974</v>
      </c>
      <c r="H89" s="334" t="s">
        <v>975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332" t="s">
        <v>976</v>
      </c>
      <c r="E90" s="332" t="s">
        <v>977</v>
      </c>
      <c r="F90" s="20"/>
      <c r="G90" s="334" t="s">
        <v>978</v>
      </c>
      <c r="H90" s="334" t="s">
        <v>979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332" t="s">
        <v>980</v>
      </c>
      <c r="E91" s="332" t="s">
        <v>981</v>
      </c>
      <c r="F91" s="20"/>
      <c r="G91" s="334" t="s">
        <v>982</v>
      </c>
      <c r="H91" s="334" t="s">
        <v>983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332" t="s">
        <v>984</v>
      </c>
      <c r="E92" s="332" t="s">
        <v>985</v>
      </c>
      <c r="F92" s="20"/>
      <c r="G92" s="334" t="s">
        <v>986</v>
      </c>
      <c r="H92" s="334" t="s">
        <v>987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332" t="s">
        <v>988</v>
      </c>
      <c r="E93" s="332" t="s">
        <v>989</v>
      </c>
      <c r="F93" s="20"/>
      <c r="G93" s="334" t="s">
        <v>990</v>
      </c>
      <c r="H93" s="334" t="s">
        <v>991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332" t="s">
        <v>992</v>
      </c>
      <c r="E94" s="332" t="s">
        <v>993</v>
      </c>
      <c r="F94" s="20"/>
      <c r="G94" s="334" t="s">
        <v>994</v>
      </c>
      <c r="H94" s="334" t="s">
        <v>995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332" t="s">
        <v>996</v>
      </c>
      <c r="E95" s="332" t="s">
        <v>997</v>
      </c>
      <c r="F95" s="20"/>
      <c r="G95" s="334" t="s">
        <v>998</v>
      </c>
      <c r="H95" s="334" t="s">
        <v>999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332" t="s">
        <v>1000</v>
      </c>
      <c r="E96" s="332" t="s">
        <v>1001</v>
      </c>
      <c r="F96" s="20"/>
      <c r="G96" s="334" t="s">
        <v>1002</v>
      </c>
      <c r="H96" s="334" t="s">
        <v>1003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332" t="s">
        <v>1004</v>
      </c>
      <c r="E97" s="332" t="s">
        <v>1005</v>
      </c>
      <c r="F97" s="20"/>
      <c r="G97" s="334" t="s">
        <v>1006</v>
      </c>
      <c r="H97" s="334" t="s">
        <v>1007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332" t="s">
        <v>1008</v>
      </c>
      <c r="E98" s="332" t="s">
        <v>1009</v>
      </c>
      <c r="F98" s="20"/>
      <c r="G98" s="334" t="s">
        <v>1010</v>
      </c>
      <c r="H98" s="334" t="s">
        <v>1011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332" t="s">
        <v>1012</v>
      </c>
      <c r="E99" s="332" t="s">
        <v>1013</v>
      </c>
      <c r="F99" s="20"/>
      <c r="G99" s="334" t="s">
        <v>1014</v>
      </c>
      <c r="H99" s="334" t="s">
        <v>1015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332" t="s">
        <v>1016</v>
      </c>
      <c r="E100" s="332" t="s">
        <v>1017</v>
      </c>
      <c r="F100" s="20"/>
      <c r="G100" s="334" t="s">
        <v>1018</v>
      </c>
      <c r="H100" s="334" t="s">
        <v>1019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332" t="s">
        <v>1020</v>
      </c>
      <c r="E101" s="332" t="s">
        <v>1021</v>
      </c>
      <c r="F101" s="20"/>
      <c r="G101" s="334" t="s">
        <v>1022</v>
      </c>
      <c r="H101" s="334" t="s">
        <v>1023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332" t="s">
        <v>1024</v>
      </c>
      <c r="E102" s="332" t="s">
        <v>1025</v>
      </c>
      <c r="F102" s="20"/>
      <c r="G102" s="334" t="s">
        <v>1026</v>
      </c>
      <c r="H102" s="334" t="s">
        <v>1027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332" t="s">
        <v>1028</v>
      </c>
      <c r="E103" s="332" t="s">
        <v>1029</v>
      </c>
      <c r="F103" s="20"/>
      <c r="G103" s="334" t="s">
        <v>1030</v>
      </c>
      <c r="H103" s="334" t="s">
        <v>1031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332" t="s">
        <v>1032</v>
      </c>
      <c r="E104" s="332" t="s">
        <v>1033</v>
      </c>
      <c r="F104" s="20"/>
      <c r="G104" s="334" t="s">
        <v>1034</v>
      </c>
      <c r="H104" s="334" t="s">
        <v>1035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332" t="s">
        <v>1036</v>
      </c>
      <c r="E105" s="332" t="s">
        <v>1037</v>
      </c>
      <c r="F105" s="20"/>
      <c r="G105" s="334" t="s">
        <v>1038</v>
      </c>
      <c r="H105" s="334" t="s">
        <v>1039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332" t="s">
        <v>1040</v>
      </c>
      <c r="E106" s="332" t="s">
        <v>1041</v>
      </c>
      <c r="F106" s="20"/>
      <c r="G106" s="334" t="s">
        <v>1042</v>
      </c>
      <c r="H106" s="334" t="s">
        <v>1043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332" t="s">
        <v>1044</v>
      </c>
      <c r="E107" s="332" t="s">
        <v>1045</v>
      </c>
      <c r="F107" s="20"/>
      <c r="G107" s="334" t="s">
        <v>1046</v>
      </c>
      <c r="H107" s="334" t="s">
        <v>1047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332" t="s">
        <v>1048</v>
      </c>
      <c r="E108" s="332" t="s">
        <v>1049</v>
      </c>
      <c r="F108" s="20"/>
      <c r="G108" s="334" t="s">
        <v>1050</v>
      </c>
      <c r="H108" s="334" t="s">
        <v>1051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332" t="s">
        <v>1052</v>
      </c>
      <c r="E109" s="332" t="s">
        <v>1053</v>
      </c>
      <c r="F109" s="20"/>
      <c r="G109" s="334" t="s">
        <v>1054</v>
      </c>
      <c r="H109" s="334" t="s">
        <v>1055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332" t="s">
        <v>1056</v>
      </c>
      <c r="E110" s="332" t="s">
        <v>1057</v>
      </c>
      <c r="F110" s="20"/>
      <c r="G110" s="334" t="s">
        <v>1058</v>
      </c>
      <c r="H110" s="334" t="s">
        <v>1059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332" t="s">
        <v>1060</v>
      </c>
      <c r="E111" s="332" t="s">
        <v>1061</v>
      </c>
      <c r="F111" s="20"/>
      <c r="G111" s="334" t="s">
        <v>1062</v>
      </c>
      <c r="H111" s="334" t="s">
        <v>1063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332" t="s">
        <v>1064</v>
      </c>
      <c r="E112" s="332" t="s">
        <v>1065</v>
      </c>
      <c r="F112" s="20"/>
      <c r="G112" s="334" t="s">
        <v>1066</v>
      </c>
      <c r="H112" s="334" t="s">
        <v>1067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332" t="s">
        <v>1068</v>
      </c>
      <c r="E113" s="332" t="s">
        <v>1069</v>
      </c>
      <c r="F113" s="20"/>
      <c r="G113" s="334" t="s">
        <v>1070</v>
      </c>
      <c r="H113" s="334" t="s">
        <v>1071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332" t="s">
        <v>1072</v>
      </c>
      <c r="E114" s="332" t="s">
        <v>1073</v>
      </c>
      <c r="F114" s="20"/>
      <c r="G114" s="334" t="s">
        <v>1074</v>
      </c>
      <c r="H114" s="334" t="s">
        <v>1075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332" t="s">
        <v>1076</v>
      </c>
      <c r="E115" s="332" t="s">
        <v>1077</v>
      </c>
      <c r="F115" s="20"/>
      <c r="G115" s="334" t="s">
        <v>1078</v>
      </c>
      <c r="H115" s="334" t="s">
        <v>1079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332" t="s">
        <v>1080</v>
      </c>
      <c r="E116" s="332" t="s">
        <v>1081</v>
      </c>
      <c r="F116" s="20"/>
      <c r="G116" s="334" t="s">
        <v>1082</v>
      </c>
      <c r="H116" s="334" t="s">
        <v>1083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332" t="s">
        <v>1084</v>
      </c>
      <c r="E117" s="332" t="s">
        <v>1085</v>
      </c>
      <c r="F117" s="20"/>
      <c r="G117" s="334" t="s">
        <v>1086</v>
      </c>
      <c r="H117" s="334" t="s">
        <v>1087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332" t="s">
        <v>1088</v>
      </c>
      <c r="E118" s="332" t="s">
        <v>1089</v>
      </c>
      <c r="F118" s="20"/>
      <c r="G118" s="334" t="s">
        <v>1090</v>
      </c>
      <c r="H118" s="334" t="s">
        <v>1091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332" t="s">
        <v>1092</v>
      </c>
      <c r="E119" s="332" t="s">
        <v>1093</v>
      </c>
      <c r="F119" s="20"/>
      <c r="G119" s="334" t="s">
        <v>1094</v>
      </c>
      <c r="H119" s="334" t="s">
        <v>1095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332" t="s">
        <v>1096</v>
      </c>
      <c r="E120" s="332" t="s">
        <v>1097</v>
      </c>
      <c r="F120" s="20"/>
      <c r="G120" s="334" t="s">
        <v>1098</v>
      </c>
      <c r="H120" s="334" t="s">
        <v>1099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332" t="s">
        <v>1100</v>
      </c>
      <c r="E121" s="332" t="s">
        <v>1101</v>
      </c>
      <c r="F121" s="20"/>
      <c r="G121" s="334" t="s">
        <v>1102</v>
      </c>
      <c r="H121" s="334" t="s">
        <v>1103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332" t="s">
        <v>1104</v>
      </c>
      <c r="E122" s="332" t="s">
        <v>1105</v>
      </c>
      <c r="F122" s="20"/>
      <c r="G122" s="334" t="s">
        <v>1106</v>
      </c>
      <c r="H122" s="334" t="s">
        <v>1107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332" t="s">
        <v>1108</v>
      </c>
      <c r="E123" s="332" t="s">
        <v>1109</v>
      </c>
      <c r="F123" s="20"/>
      <c r="G123" s="334" t="s">
        <v>1110</v>
      </c>
      <c r="H123" s="334" t="s">
        <v>1111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332" t="s">
        <v>1112</v>
      </c>
      <c r="E124" s="332" t="s">
        <v>1113</v>
      </c>
      <c r="F124" s="20"/>
      <c r="G124" s="334" t="s">
        <v>1114</v>
      </c>
      <c r="H124" s="334" t="s">
        <v>1115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332" t="s">
        <v>1116</v>
      </c>
      <c r="E125" s="332" t="s">
        <v>1117</v>
      </c>
      <c r="F125" s="20"/>
      <c r="G125" s="334" t="s">
        <v>1118</v>
      </c>
      <c r="H125" s="334" t="s">
        <v>1119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332" t="s">
        <v>1120</v>
      </c>
      <c r="E126" s="332" t="s">
        <v>1121</v>
      </c>
      <c r="F126" s="20"/>
      <c r="G126" s="334" t="s">
        <v>1122</v>
      </c>
      <c r="H126" s="334" t="s">
        <v>1123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332" t="s">
        <v>1124</v>
      </c>
      <c r="E127" s="332" t="s">
        <v>1125</v>
      </c>
      <c r="F127" s="20"/>
      <c r="G127" s="334" t="s">
        <v>1126</v>
      </c>
      <c r="H127" s="334" t="s">
        <v>1127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332" t="s">
        <v>1128</v>
      </c>
      <c r="E128" s="332" t="s">
        <v>1129</v>
      </c>
      <c r="F128" s="20"/>
      <c r="G128" s="334" t="s">
        <v>1130</v>
      </c>
      <c r="H128" s="334" t="s">
        <v>1131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332" t="s">
        <v>1132</v>
      </c>
      <c r="E129" s="332" t="s">
        <v>1133</v>
      </c>
      <c r="F129" s="20"/>
      <c r="G129" s="334" t="s">
        <v>1134</v>
      </c>
      <c r="H129" s="334" t="s">
        <v>1135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332" t="s">
        <v>1136</v>
      </c>
      <c r="E130" s="332" t="s">
        <v>1137</v>
      </c>
      <c r="F130" s="20"/>
      <c r="G130" s="334" t="s">
        <v>1138</v>
      </c>
      <c r="H130" s="334" t="s">
        <v>1139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332" t="s">
        <v>1140</v>
      </c>
      <c r="E131" s="332" t="s">
        <v>1141</v>
      </c>
      <c r="F131" s="20"/>
      <c r="G131" s="334" t="s">
        <v>1142</v>
      </c>
      <c r="H131" s="334" t="s">
        <v>1143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332" t="s">
        <v>1144</v>
      </c>
      <c r="E132" s="332" t="s">
        <v>1145</v>
      </c>
      <c r="F132" s="20"/>
      <c r="G132" s="334" t="s">
        <v>1146</v>
      </c>
      <c r="H132" s="334" t="s">
        <v>1147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332" t="s">
        <v>1148</v>
      </c>
      <c r="E133" s="332" t="s">
        <v>1149</v>
      </c>
      <c r="F133" s="20"/>
      <c r="G133" s="334" t="s">
        <v>1150</v>
      </c>
      <c r="H133" s="334" t="s">
        <v>1151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332" t="s">
        <v>1152</v>
      </c>
      <c r="E134" s="332" t="s">
        <v>1153</v>
      </c>
      <c r="F134" s="20"/>
      <c r="G134" s="334" t="s">
        <v>1154</v>
      </c>
      <c r="H134" s="334" t="s">
        <v>1155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332" t="s">
        <v>1156</v>
      </c>
      <c r="E135" s="332" t="s">
        <v>1157</v>
      </c>
      <c r="F135" s="20"/>
      <c r="G135" s="334" t="s">
        <v>1158</v>
      </c>
      <c r="H135" s="334" t="s">
        <v>1159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332" t="s">
        <v>1160</v>
      </c>
      <c r="E136" s="332" t="s">
        <v>1161</v>
      </c>
      <c r="F136" s="20"/>
      <c r="G136" s="334" t="s">
        <v>1162</v>
      </c>
      <c r="H136" s="334" t="s">
        <v>1163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332" t="s">
        <v>1164</v>
      </c>
      <c r="E137" s="332" t="s">
        <v>1165</v>
      </c>
      <c r="F137" s="20"/>
      <c r="G137" s="334" t="s">
        <v>1166</v>
      </c>
      <c r="H137" s="334" t="s">
        <v>1167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332" t="s">
        <v>1168</v>
      </c>
      <c r="E138" s="332" t="s">
        <v>1169</v>
      </c>
      <c r="F138" s="20"/>
      <c r="G138" s="334" t="s">
        <v>1170</v>
      </c>
      <c r="H138" s="334" t="s">
        <v>1171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332" t="s">
        <v>1172</v>
      </c>
      <c r="E139" s="332" t="s">
        <v>1173</v>
      </c>
      <c r="F139" s="20"/>
      <c r="G139" s="334" t="s">
        <v>1174</v>
      </c>
      <c r="H139" s="334" t="s">
        <v>1175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332" t="s">
        <v>1176</v>
      </c>
      <c r="E140" s="332" t="s">
        <v>1177</v>
      </c>
      <c r="F140" s="20"/>
      <c r="G140" s="334" t="s">
        <v>1178</v>
      </c>
      <c r="H140" s="334" t="s">
        <v>1179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332" t="s">
        <v>1180</v>
      </c>
      <c r="E141" s="332" t="s">
        <v>1181</v>
      </c>
      <c r="F141" s="20"/>
      <c r="G141" s="334" t="s">
        <v>1182</v>
      </c>
      <c r="H141" s="334" t="s">
        <v>1183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332" t="s">
        <v>1184</v>
      </c>
      <c r="E142" s="332" t="s">
        <v>1185</v>
      </c>
      <c r="F142" s="20"/>
      <c r="G142" s="334" t="s">
        <v>1186</v>
      </c>
      <c r="H142" s="334" t="s">
        <v>1187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332" t="s">
        <v>1188</v>
      </c>
      <c r="E143" s="332" t="s">
        <v>1189</v>
      </c>
      <c r="F143" s="20"/>
      <c r="G143" s="334" t="s">
        <v>1190</v>
      </c>
      <c r="H143" s="334" t="s">
        <v>1191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332" t="s">
        <v>1192</v>
      </c>
      <c r="E144" s="332" t="s">
        <v>1193</v>
      </c>
      <c r="F144" s="20"/>
      <c r="G144" s="334" t="s">
        <v>1194</v>
      </c>
      <c r="H144" s="334" t="s">
        <v>1195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332" t="s">
        <v>1196</v>
      </c>
      <c r="E145" s="332" t="s">
        <v>1197</v>
      </c>
      <c r="F145" s="20"/>
      <c r="G145" s="334" t="s">
        <v>1198</v>
      </c>
      <c r="H145" s="334" t="s">
        <v>1199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332" t="s">
        <v>1200</v>
      </c>
      <c r="E146" s="332" t="s">
        <v>1201</v>
      </c>
      <c r="F146" s="20"/>
      <c r="G146" s="334" t="s">
        <v>1202</v>
      </c>
      <c r="H146" s="334" t="s">
        <v>1203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332" t="s">
        <v>1204</v>
      </c>
      <c r="E147" s="332" t="s">
        <v>1205</v>
      </c>
      <c r="F147" s="20"/>
      <c r="G147" s="334" t="s">
        <v>1206</v>
      </c>
      <c r="H147" s="334" t="s">
        <v>1207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332" t="s">
        <v>1208</v>
      </c>
      <c r="E148" s="332" t="s">
        <v>1209</v>
      </c>
      <c r="F148" s="20"/>
      <c r="G148" s="334" t="s">
        <v>1210</v>
      </c>
      <c r="H148" s="334" t="s">
        <v>1211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332" t="s">
        <v>1212</v>
      </c>
      <c r="E149" s="332" t="s">
        <v>1213</v>
      </c>
      <c r="F149" s="20"/>
      <c r="G149" s="334" t="s">
        <v>1214</v>
      </c>
      <c r="H149" s="334" t="s">
        <v>1215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332" t="s">
        <v>1216</v>
      </c>
      <c r="E150" s="332" t="s">
        <v>1217</v>
      </c>
      <c r="F150" s="20"/>
      <c r="G150" s="334" t="s">
        <v>1218</v>
      </c>
      <c r="H150" s="334" t="s">
        <v>1219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332" t="s">
        <v>1220</v>
      </c>
      <c r="E151" s="332" t="s">
        <v>1221</v>
      </c>
      <c r="F151" s="20"/>
      <c r="G151" s="334" t="s">
        <v>1222</v>
      </c>
      <c r="H151" s="334" t="s">
        <v>1223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332" t="s">
        <v>1224</v>
      </c>
      <c r="E152" s="332" t="s">
        <v>1225</v>
      </c>
      <c r="F152" s="20"/>
      <c r="G152" s="334" t="s">
        <v>1226</v>
      </c>
      <c r="H152" s="334" t="s">
        <v>1227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332" t="s">
        <v>1228</v>
      </c>
      <c r="E153" s="332" t="s">
        <v>1229</v>
      </c>
      <c r="F153" s="20"/>
      <c r="G153" s="334" t="s">
        <v>1230</v>
      </c>
      <c r="H153" s="334" t="s">
        <v>1231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332" t="s">
        <v>1232</v>
      </c>
      <c r="E154" s="332" t="s">
        <v>1233</v>
      </c>
      <c r="F154" s="20"/>
      <c r="G154" s="334" t="s">
        <v>1234</v>
      </c>
      <c r="H154" s="334" t="s">
        <v>1235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332" t="s">
        <v>1236</v>
      </c>
      <c r="E155" s="332" t="s">
        <v>1237</v>
      </c>
      <c r="F155" s="20"/>
      <c r="G155" s="334" t="s">
        <v>1238</v>
      </c>
      <c r="H155" s="334" t="s">
        <v>1239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332" t="s">
        <v>1240</v>
      </c>
      <c r="E156" s="332" t="s">
        <v>1241</v>
      </c>
      <c r="F156" s="20"/>
      <c r="G156" s="334" t="s">
        <v>1242</v>
      </c>
      <c r="H156" s="334" t="s">
        <v>1243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332" t="s">
        <v>1244</v>
      </c>
      <c r="E157" s="332" t="s">
        <v>1245</v>
      </c>
      <c r="F157" s="20"/>
      <c r="G157" s="334" t="s">
        <v>1246</v>
      </c>
      <c r="H157" s="334" t="s">
        <v>1247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20"/>
      <c r="B158" s="20"/>
      <c r="C158" s="20"/>
      <c r="D158" s="332" t="s">
        <v>1248</v>
      </c>
      <c r="E158" s="332" t="s">
        <v>1249</v>
      </c>
      <c r="F158" s="20"/>
      <c r="G158" s="334" t="s">
        <v>1250</v>
      </c>
      <c r="H158" s="334" t="s">
        <v>1251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0" customHeight="1">
      <c r="A159" s="20"/>
      <c r="B159" s="20"/>
      <c r="C159" s="20"/>
      <c r="D159" s="332" t="s">
        <v>1252</v>
      </c>
      <c r="E159" s="332" t="s">
        <v>1253</v>
      </c>
      <c r="F159" s="20"/>
      <c r="G159" s="334" t="s">
        <v>1254</v>
      </c>
      <c r="H159" s="334" t="s">
        <v>1255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20"/>
      <c r="B160" s="20"/>
      <c r="C160" s="20"/>
      <c r="D160" s="332" t="s">
        <v>1256</v>
      </c>
      <c r="E160" s="332" t="s">
        <v>1257</v>
      </c>
      <c r="F160" s="20"/>
      <c r="G160" s="334" t="s">
        <v>1258</v>
      </c>
      <c r="H160" s="334" t="s">
        <v>1259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332" t="s">
        <v>1260</v>
      </c>
      <c r="E161" s="332" t="s">
        <v>1261</v>
      </c>
      <c r="F161" s="20"/>
      <c r="G161" s="334" t="s">
        <v>1262</v>
      </c>
      <c r="H161" s="334" t="s">
        <v>1263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332" t="s">
        <v>1264</v>
      </c>
      <c r="E162" s="332" t="s">
        <v>1265</v>
      </c>
      <c r="F162" s="20"/>
      <c r="G162" s="334" t="s">
        <v>1266</v>
      </c>
      <c r="H162" s="334" t="s">
        <v>1267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332" t="s">
        <v>1268</v>
      </c>
      <c r="E163" s="332" t="s">
        <v>1269</v>
      </c>
      <c r="F163" s="20"/>
      <c r="G163" s="334" t="s">
        <v>1270</v>
      </c>
      <c r="H163" s="334" t="s">
        <v>1271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332" t="s">
        <v>1272</v>
      </c>
      <c r="E164" s="332" t="s">
        <v>1273</v>
      </c>
      <c r="F164" s="20"/>
      <c r="G164" s="334" t="s">
        <v>1274</v>
      </c>
      <c r="H164" s="334" t="s">
        <v>1275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332" t="s">
        <v>1276</v>
      </c>
      <c r="E165" s="332" t="s">
        <v>1277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332" t="s">
        <v>1278</v>
      </c>
      <c r="E166" s="332" t="s">
        <v>1279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332" t="s">
        <v>1280</v>
      </c>
      <c r="E167" s="332" t="s">
        <v>1281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332" t="s">
        <v>1282</v>
      </c>
      <c r="E168" s="332" t="s">
        <v>1283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332" t="s">
        <v>1284</v>
      </c>
      <c r="E169" s="332" t="s">
        <v>1285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332" t="s">
        <v>1286</v>
      </c>
      <c r="E170" s="332" t="s">
        <v>1287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332" t="s">
        <v>1288</v>
      </c>
      <c r="E171" s="332" t="s">
        <v>1289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332" t="s">
        <v>1290</v>
      </c>
      <c r="E172" s="332" t="s">
        <v>1291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332" t="s">
        <v>1292</v>
      </c>
      <c r="E173" s="332" t="s">
        <v>1293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332" t="s">
        <v>1294</v>
      </c>
      <c r="E174" s="332" t="s">
        <v>1295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332" t="s">
        <v>1296</v>
      </c>
      <c r="E175" s="332" t="s">
        <v>1297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332" t="s">
        <v>1298</v>
      </c>
      <c r="E176" s="332" t="s">
        <v>1299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332" t="s">
        <v>1300</v>
      </c>
      <c r="E177" s="332" t="s">
        <v>1301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332" t="s">
        <v>1302</v>
      </c>
      <c r="E178" s="332" t="s">
        <v>1303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332" t="s">
        <v>1304</v>
      </c>
      <c r="E179" s="332" t="s">
        <v>1305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332" t="s">
        <v>1306</v>
      </c>
      <c r="E180" s="332" t="s">
        <v>1307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332" t="s">
        <v>1308</v>
      </c>
      <c r="E181" s="332" t="s">
        <v>1309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332" t="s">
        <v>1310</v>
      </c>
      <c r="E182" s="332" t="s">
        <v>1311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332" t="s">
        <v>1312</v>
      </c>
      <c r="E183" s="332" t="s">
        <v>1313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332" t="s">
        <v>1314</v>
      </c>
      <c r="E184" s="332" t="s">
        <v>1315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332" t="s">
        <v>1316</v>
      </c>
      <c r="E185" s="332" t="s">
        <v>1317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332" t="s">
        <v>1318</v>
      </c>
      <c r="E186" s="332" t="s">
        <v>1319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332" t="s">
        <v>1320</v>
      </c>
      <c r="E187" s="332" t="s">
        <v>1321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332" t="s">
        <v>1322</v>
      </c>
      <c r="E188" s="332" t="s">
        <v>1323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332" t="s">
        <v>1324</v>
      </c>
      <c r="E189" s="332" t="s">
        <v>1325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332" t="s">
        <v>1326</v>
      </c>
      <c r="E190" s="332" t="s">
        <v>1327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332" t="s">
        <v>1328</v>
      </c>
      <c r="E191" s="332" t="s">
        <v>1329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332" t="s">
        <v>1330</v>
      </c>
      <c r="E192" s="332" t="s">
        <v>1331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332" t="s">
        <v>1332</v>
      </c>
      <c r="E193" s="332" t="s">
        <v>1333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332" t="s">
        <v>1334</v>
      </c>
      <c r="E194" s="332" t="s">
        <v>1335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332" t="s">
        <v>1336</v>
      </c>
      <c r="E195" s="332" t="s">
        <v>1337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332" t="s">
        <v>1338</v>
      </c>
      <c r="E196" s="332" t="s">
        <v>1339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332" t="s">
        <v>1340</v>
      </c>
      <c r="E197" s="332" t="s">
        <v>1341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332" t="s">
        <v>1342</v>
      </c>
      <c r="E198" s="332" t="s">
        <v>1343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332" t="s">
        <v>1344</v>
      </c>
      <c r="E199" s="332" t="s">
        <v>1345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332" t="s">
        <v>1346</v>
      </c>
      <c r="E200" s="332" t="s">
        <v>1347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332" t="s">
        <v>1348</v>
      </c>
      <c r="E201" s="332" t="s">
        <v>1349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332" t="s">
        <v>1350</v>
      </c>
      <c r="E202" s="332" t="s">
        <v>1351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332" t="s">
        <v>1352</v>
      </c>
      <c r="E203" s="332" t="s">
        <v>1353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332" t="s">
        <v>1354</v>
      </c>
      <c r="E204" s="332" t="s">
        <v>1355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332" t="s">
        <v>1356</v>
      </c>
      <c r="E205" s="332" t="s">
        <v>1357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332" t="s">
        <v>1358</v>
      </c>
      <c r="E206" s="332" t="s">
        <v>1359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332" t="s">
        <v>1360</v>
      </c>
      <c r="E207" s="332" t="s">
        <v>1361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332" t="s">
        <v>1362</v>
      </c>
      <c r="E208" s="332" t="s">
        <v>1363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332" t="s">
        <v>1364</v>
      </c>
      <c r="E209" s="332" t="s">
        <v>1365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332" t="s">
        <v>1366</v>
      </c>
      <c r="E210" s="332" t="s">
        <v>1367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332" t="s">
        <v>1368</v>
      </c>
      <c r="E211" s="332" t="s">
        <v>1369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332" t="s">
        <v>1370</v>
      </c>
      <c r="E212" s="332" t="s">
        <v>1371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332" t="s">
        <v>1372</v>
      </c>
      <c r="E213" s="332" t="s">
        <v>1373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332" t="s">
        <v>1374</v>
      </c>
      <c r="E214" s="332" t="s">
        <v>1375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332" t="s">
        <v>1376</v>
      </c>
      <c r="E215" s="332" t="s">
        <v>1377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332" t="s">
        <v>1378</v>
      </c>
      <c r="E216" s="332" t="s">
        <v>1379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332" t="s">
        <v>1380</v>
      </c>
      <c r="E217" s="332" t="s">
        <v>1381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332" t="s">
        <v>1382</v>
      </c>
      <c r="E218" s="332" t="s">
        <v>1383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332" t="s">
        <v>1384</v>
      </c>
      <c r="E219" s="332" t="s">
        <v>1385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332" t="s">
        <v>1386</v>
      </c>
      <c r="E220" s="332" t="s">
        <v>1387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332" t="s">
        <v>1388</v>
      </c>
      <c r="E221" s="332" t="s">
        <v>1389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332" t="s">
        <v>1390</v>
      </c>
      <c r="E222" s="332" t="s">
        <v>1391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332" t="s">
        <v>1392</v>
      </c>
      <c r="E223" s="332" t="s">
        <v>1393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332" t="s">
        <v>1394</v>
      </c>
      <c r="E224" s="332" t="s">
        <v>1395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332" t="s">
        <v>1396</v>
      </c>
      <c r="E225" s="332" t="s">
        <v>1397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332" t="s">
        <v>1398</v>
      </c>
      <c r="E226" s="332" t="s">
        <v>1399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332" t="s">
        <v>1400</v>
      </c>
      <c r="E227" s="332" t="s">
        <v>1401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332" t="s">
        <v>1402</v>
      </c>
      <c r="E228" s="332" t="s">
        <v>1403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332" t="s">
        <v>1404</v>
      </c>
      <c r="E229" s="332" t="s">
        <v>1405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332" t="s">
        <v>1406</v>
      </c>
      <c r="E230" s="332" t="s">
        <v>1407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332" t="s">
        <v>1408</v>
      </c>
      <c r="E231" s="332" t="s">
        <v>1409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332" t="s">
        <v>1410</v>
      </c>
      <c r="E232" s="332" t="s">
        <v>1411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332" t="s">
        <v>1412</v>
      </c>
      <c r="E233" s="332" t="s">
        <v>1413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332" t="s">
        <v>1414</v>
      </c>
      <c r="E234" s="332" t="s">
        <v>1415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332" t="s">
        <v>1416</v>
      </c>
      <c r="E235" s="332" t="s">
        <v>1417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332" t="s">
        <v>1418</v>
      </c>
      <c r="E236" s="332" t="s">
        <v>1419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332" t="s">
        <v>1420</v>
      </c>
      <c r="E237" s="332" t="s">
        <v>1421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332" t="s">
        <v>1422</v>
      </c>
      <c r="E238" s="332" t="s">
        <v>1423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332" t="s">
        <v>1424</v>
      </c>
      <c r="E239" s="332" t="s">
        <v>1425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332" t="s">
        <v>1426</v>
      </c>
      <c r="E240" s="332" t="s">
        <v>1427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332" t="s">
        <v>1428</v>
      </c>
      <c r="E241" s="332" t="s">
        <v>1429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332" t="s">
        <v>1430</v>
      </c>
      <c r="E242" s="332" t="s">
        <v>1431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332" t="s">
        <v>1432</v>
      </c>
      <c r="E243" s="332" t="s">
        <v>1433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332" t="s">
        <v>1434</v>
      </c>
      <c r="E244" s="332" t="s">
        <v>1435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332" t="s">
        <v>1436</v>
      </c>
      <c r="E245" s="332" t="s">
        <v>1437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332" t="s">
        <v>1438</v>
      </c>
      <c r="E246" s="332" t="s">
        <v>1439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11.38"/>
    <col customWidth="1" min="3" max="3" width="40.13"/>
    <col customWidth="1" min="4" max="6" width="20.63"/>
    <col customWidth="1" min="7" max="26" width="8.0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41" t="s">
        <v>1440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181" t="str">
        <f>CONCATENATE("на ",UPPER(dfName))</f>
        <v>на ДОГОВОРЕН ФОНД ЮГ МАРКЕТ ОПТИМУМ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181" t="str">
        <f>"за периода "&amp;TEXT(StartDate,"dd.mm.yyyy")&amp;" - "&amp;TEXT(EndDate,"dd.mm.yyyy")</f>
        <v>за периода 01.01.2023 - 30.04.2023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342" t="s">
        <v>1441</v>
      </c>
      <c r="C8" s="343" t="s">
        <v>34</v>
      </c>
      <c r="D8" s="344"/>
      <c r="E8" s="344"/>
      <c r="F8" s="344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345"/>
      <c r="C9" s="346" t="s">
        <v>1442</v>
      </c>
      <c r="D9" s="347"/>
      <c r="E9" s="347"/>
      <c r="F9" s="34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/>
      <c r="B10" s="18"/>
      <c r="C10" s="349"/>
      <c r="D10" s="350" t="s">
        <v>64</v>
      </c>
      <c r="E10" s="351" t="s">
        <v>68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/>
      <c r="B11" s="18"/>
      <c r="C11" s="18" t="s">
        <v>1443</v>
      </c>
      <c r="D11" s="212">
        <f>'1-SB'!C47</f>
        <v>813618</v>
      </c>
      <c r="E11" s="352">
        <f>'1-SB'!D47</f>
        <v>825634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18"/>
      <c r="C12" s="18" t="s">
        <v>1444</v>
      </c>
      <c r="D12" s="212">
        <f>'1-SB'!G47</f>
        <v>828855</v>
      </c>
      <c r="E12" s="352">
        <f>'1-SB'!H47</f>
        <v>825634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18"/>
      <c r="C13" s="353" t="s">
        <v>1445</v>
      </c>
      <c r="D13" s="354">
        <f t="shared" ref="D13:E13" si="1">D11-D12</f>
        <v>-15237</v>
      </c>
      <c r="E13" s="355">
        <f t="shared" si="1"/>
        <v>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0"/>
      <c r="B16" s="342" t="s">
        <v>1446</v>
      </c>
      <c r="C16" s="343" t="s">
        <v>1447</v>
      </c>
      <c r="D16" s="344"/>
      <c r="E16" s="344"/>
      <c r="F16" s="344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/>
      <c r="B17" s="345"/>
      <c r="C17" s="356" t="s">
        <v>1448</v>
      </c>
      <c r="D17" s="348"/>
      <c r="E17" s="348"/>
      <c r="F17" s="348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/>
      <c r="B18" s="18"/>
      <c r="C18" s="349"/>
      <c r="D18" s="350" t="s">
        <v>1449</v>
      </c>
      <c r="E18" s="350" t="s">
        <v>1450</v>
      </c>
      <c r="F18" s="357" t="s">
        <v>1445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18"/>
      <c r="C19" s="18" t="s">
        <v>1451</v>
      </c>
      <c r="D19" s="212">
        <f>'3-OPP'!E39</f>
        <v>0</v>
      </c>
      <c r="E19" s="212">
        <f>'1-SB'!C25</f>
        <v>264995</v>
      </c>
      <c r="F19" s="358">
        <f t="shared" ref="F19:F20" si="2">D19-E19</f>
        <v>-264995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359"/>
      <c r="C20" s="360" t="s">
        <v>1452</v>
      </c>
      <c r="D20" s="361" t="str">
        <f>'3-OPP'!E40</f>
        <v/>
      </c>
      <c r="E20" s="361">
        <f>'1-SB'!C22</f>
        <v>214351</v>
      </c>
      <c r="F20" s="355">
        <f t="shared" si="2"/>
        <v>-214351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0"/>
      <c r="B21" s="20"/>
      <c r="C21" s="20"/>
      <c r="D21" s="20"/>
      <c r="E21" s="20"/>
      <c r="F21" s="4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/>
      <c r="B23" s="342" t="s">
        <v>1453</v>
      </c>
      <c r="C23" s="343" t="s">
        <v>1454</v>
      </c>
      <c r="D23" s="344"/>
      <c r="E23" s="344"/>
      <c r="F23" s="34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/>
      <c r="B24" s="345"/>
      <c r="C24" s="356" t="s">
        <v>1455</v>
      </c>
      <c r="D24" s="348"/>
      <c r="E24" s="348"/>
      <c r="F24" s="348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18"/>
      <c r="C25" s="349"/>
      <c r="D25" s="350" t="s">
        <v>1456</v>
      </c>
      <c r="E25" s="350" t="s">
        <v>1450</v>
      </c>
      <c r="F25" s="357" t="s">
        <v>1445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18"/>
      <c r="C26" s="362" t="s">
        <v>322</v>
      </c>
      <c r="D26" s="212">
        <f>'4-OSK'!C36</f>
        <v>541622</v>
      </c>
      <c r="E26" s="212">
        <f>'1-SB'!G11</f>
        <v>541622</v>
      </c>
      <c r="F26" s="358">
        <f t="shared" ref="F26:F30" si="3">D26-E26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"/>
      <c r="B27" s="18"/>
      <c r="C27" s="18" t="s">
        <v>323</v>
      </c>
      <c r="D27" s="212">
        <f>SUM('4-OSK'!D36:F36)</f>
        <v>62430</v>
      </c>
      <c r="E27" s="212">
        <f>'1-SB'!G16</f>
        <v>62430</v>
      </c>
      <c r="F27" s="358">
        <f t="shared" si="3"/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/>
      <c r="B28" s="18"/>
      <c r="C28" s="18" t="s">
        <v>1457</v>
      </c>
      <c r="D28" s="212">
        <f>'4-OSK'!G36</f>
        <v>297702</v>
      </c>
      <c r="E28" s="212">
        <f>'1-SB'!G19+'1-SB'!G21</f>
        <v>297702</v>
      </c>
      <c r="F28" s="358">
        <f t="shared" si="3"/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/>
      <c r="B29" s="18"/>
      <c r="C29" s="18" t="s">
        <v>1458</v>
      </c>
      <c r="D29" s="212">
        <f>'4-OSK'!H36</f>
        <v>-74950</v>
      </c>
      <c r="E29" s="212">
        <f>'1-SB'!G20+'1-SB'!G22</f>
        <v>-74950</v>
      </c>
      <c r="F29" s="358">
        <f t="shared" si="3"/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18"/>
      <c r="C30" s="360" t="s">
        <v>325</v>
      </c>
      <c r="D30" s="361">
        <f>'4-OSK'!I36</f>
        <v>826804</v>
      </c>
      <c r="E30" s="361">
        <f>'1-SB'!G24</f>
        <v>826804</v>
      </c>
      <c r="F30" s="355">
        <f t="shared" si="3"/>
        <v>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/>
      <c r="B33" s="363" t="s">
        <v>1459</v>
      </c>
      <c r="C33" s="364"/>
      <c r="D33" s="364"/>
      <c r="E33" s="364"/>
      <c r="F33" s="364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/>
      <c r="B34" s="18"/>
      <c r="C34" s="349"/>
      <c r="D34" s="365" t="s">
        <v>1460</v>
      </c>
      <c r="E34" s="365" t="s">
        <v>33</v>
      </c>
      <c r="F34" s="357" t="s">
        <v>1445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30.75" customHeight="1">
      <c r="A35" s="20"/>
      <c r="B35" s="18"/>
      <c r="C35" s="366" t="s">
        <v>1461</v>
      </c>
      <c r="D35" s="361">
        <f>'6-NNA'!Q18</f>
        <v>0</v>
      </c>
      <c r="E35" s="361" t="str">
        <f>'1-SB'!C17</f>
        <v/>
      </c>
      <c r="F35" s="355">
        <f>D35-E35</f>
        <v>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18"/>
      <c r="C36" s="57"/>
      <c r="D36" s="212"/>
      <c r="E36" s="212"/>
      <c r="F36" s="367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"/>
      <c r="B37" s="18"/>
      <c r="C37" s="349"/>
      <c r="D37" s="365" t="s">
        <v>45</v>
      </c>
      <c r="E37" s="365" t="s">
        <v>33</v>
      </c>
      <c r="F37" s="357" t="s">
        <v>1445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/>
      <c r="B38" s="18"/>
      <c r="C38" s="360" t="s">
        <v>1462</v>
      </c>
      <c r="D38" s="361">
        <f>'7-RP'!C13</f>
        <v>0</v>
      </c>
      <c r="E38" s="361" t="str">
        <f>'1-SB'!C41</f>
        <v/>
      </c>
      <c r="F38" s="355">
        <f>D38-E38</f>
        <v>0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/>
      <c r="B39" s="18"/>
      <c r="C39" s="20"/>
      <c r="D39" s="212"/>
      <c r="E39" s="212"/>
      <c r="F39" s="367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/>
      <c r="B40" s="18"/>
      <c r="C40" s="349"/>
      <c r="D40" s="365" t="s">
        <v>45</v>
      </c>
      <c r="E40" s="365" t="s">
        <v>33</v>
      </c>
      <c r="F40" s="357" t="s">
        <v>1445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/>
      <c r="B41" s="18"/>
      <c r="C41" s="360" t="s">
        <v>1463</v>
      </c>
      <c r="D41" s="361">
        <f>'7-RP'!C25</f>
        <v>0</v>
      </c>
      <c r="E41" s="361">
        <f>'1-SB'!C43</f>
        <v>23</v>
      </c>
      <c r="F41" s="355">
        <f>D41-E41</f>
        <v>-23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18"/>
      <c r="C42" s="20"/>
      <c r="D42" s="212"/>
      <c r="E42" s="212"/>
      <c r="F42" s="367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18"/>
      <c r="C43" s="349"/>
      <c r="D43" s="365" t="s">
        <v>45</v>
      </c>
      <c r="E43" s="365" t="s">
        <v>33</v>
      </c>
      <c r="F43" s="357" t="s">
        <v>1445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18"/>
      <c r="C44" s="360" t="s">
        <v>1464</v>
      </c>
      <c r="D44" s="361">
        <f>'7-RP'!C46</f>
        <v>0</v>
      </c>
      <c r="E44" s="361">
        <f>'1-SB'!G40</f>
        <v>2051</v>
      </c>
      <c r="F44" s="355">
        <f>D44-E44</f>
        <v>-2051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18"/>
      <c r="C45" s="20"/>
      <c r="D45" s="212"/>
      <c r="E45" s="212"/>
      <c r="F45" s="367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18"/>
      <c r="C46" s="349"/>
      <c r="D46" s="365" t="s">
        <v>47</v>
      </c>
      <c r="E46" s="365" t="s">
        <v>33</v>
      </c>
      <c r="F46" s="357" t="s">
        <v>1445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18"/>
      <c r="C47" s="360" t="s">
        <v>1465</v>
      </c>
      <c r="D47" s="361">
        <f>'8-FI'!U264</f>
        <v>0</v>
      </c>
      <c r="E47" s="361">
        <f>'1-SB'!C16+'1-SB'!C37</f>
        <v>548600</v>
      </c>
      <c r="F47" s="355">
        <f>D47-E47</f>
        <v>-548600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18"/>
      <c r="C48" s="20"/>
      <c r="D48" s="212"/>
      <c r="E48" s="212"/>
      <c r="F48" s="367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18"/>
      <c r="C49" s="349"/>
      <c r="D49" s="365" t="s">
        <v>49</v>
      </c>
      <c r="E49" s="365" t="s">
        <v>33</v>
      </c>
      <c r="F49" s="357" t="s">
        <v>1445</v>
      </c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18"/>
      <c r="C50" s="360" t="s">
        <v>1466</v>
      </c>
      <c r="D50" s="361">
        <f>'9-DEPOZITI'!E30</f>
        <v>0</v>
      </c>
      <c r="E50" s="361">
        <f>'1-SB'!C23</f>
        <v>50644</v>
      </c>
      <c r="F50" s="355">
        <f>D50-E50</f>
        <v>-50644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3:F3"/>
    <mergeCell ref="A4:F4"/>
    <mergeCell ref="A5:F5"/>
  </mergeCells>
  <conditionalFormatting sqref="D13:E13 F19:F21 F26:F30">
    <cfRule type="cellIs" dxfId="0" priority="1" operator="greaterThan">
      <formula>0</formula>
    </cfRule>
  </conditionalFormatting>
  <conditionalFormatting sqref="D13:E13 F19:F21 F26:F30">
    <cfRule type="cellIs" dxfId="0" priority="2" operator="lessThan">
      <formula>0</formula>
    </cfRule>
  </conditionalFormatting>
  <conditionalFormatting sqref="D13:E13 F19:F21 F26:F30">
    <cfRule type="cellIs" dxfId="0" priority="3" operator="greaterThan">
      <formula>0</formula>
    </cfRule>
  </conditionalFormatting>
  <conditionalFormatting sqref="F35:F36 F38:F39 F42 F45 F48 F50">
    <cfRule type="cellIs" dxfId="0" priority="4" operator="lessThan">
      <formula>0</formula>
    </cfRule>
  </conditionalFormatting>
  <conditionalFormatting sqref="F35:F36 F38:F39 F42 F45 F48 F50">
    <cfRule type="cellIs" dxfId="0" priority="5" operator="greaterThan">
      <formula>0</formula>
    </cfRule>
  </conditionalFormatting>
  <conditionalFormatting sqref="F35:F36 F38:F39 F42 F45 F48 F50">
    <cfRule type="cellIs" dxfId="0" priority="6" operator="greaterThan">
      <formula>0</formula>
    </cfRule>
  </conditionalFormatting>
  <conditionalFormatting sqref="F41">
    <cfRule type="cellIs" dxfId="0" priority="7" operator="lessThan">
      <formula>0</formula>
    </cfRule>
  </conditionalFormatting>
  <conditionalFormatting sqref="F41">
    <cfRule type="cellIs" dxfId="0" priority="8" operator="greaterThan">
      <formula>0</formula>
    </cfRule>
  </conditionalFormatting>
  <conditionalFormatting sqref="F41">
    <cfRule type="cellIs" dxfId="0" priority="9" operator="greaterThan">
      <formula>0</formula>
    </cfRule>
  </conditionalFormatting>
  <conditionalFormatting sqref="F44">
    <cfRule type="cellIs" dxfId="0" priority="10" operator="lessThan">
      <formula>0</formula>
    </cfRule>
  </conditionalFormatting>
  <conditionalFormatting sqref="F44">
    <cfRule type="cellIs" dxfId="0" priority="11" operator="greaterThan">
      <formula>0</formula>
    </cfRule>
  </conditionalFormatting>
  <conditionalFormatting sqref="F44">
    <cfRule type="cellIs" dxfId="0" priority="12" operator="greaterThan">
      <formula>0</formula>
    </cfRule>
  </conditionalFormatting>
  <conditionalFormatting sqref="F47">
    <cfRule type="cellIs" dxfId="0" priority="13" operator="lessThan">
      <formula>0</formula>
    </cfRule>
  </conditionalFormatting>
  <conditionalFormatting sqref="F47">
    <cfRule type="cellIs" dxfId="0" priority="14" operator="greaterThan">
      <formula>0</formula>
    </cfRule>
  </conditionalFormatting>
  <conditionalFormatting sqref="F47">
    <cfRule type="cellIs" dxfId="0" priority="15" operator="greaterThan">
      <formula>0</formula>
    </cfRule>
  </conditionalFormatting>
  <printOptions/>
  <pageMargins bottom="0.75" footer="0.0" header="0.0" left="0.7" right="0.7" top="0.75"/>
  <pageSetup orientation="landscape"/>
  <headerFooter>
    <oddFooter>&amp;RУД-ФК, стр. &amp;P от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11.38"/>
    <col customWidth="1" min="3" max="3" width="11.0"/>
    <col customWidth="1" min="4" max="4" width="16.0"/>
    <col customWidth="1" min="5" max="5" width="55.13"/>
    <col customWidth="1" min="6" max="6" width="31.38"/>
    <col customWidth="1" min="7" max="7" width="22.38"/>
    <col customWidth="1" min="8" max="26" width="8.0"/>
  </cols>
  <sheetData>
    <row r="1" ht="15.0" customHeight="1">
      <c r="A1" s="368" t="s">
        <v>1467</v>
      </c>
      <c r="B1" s="369" t="s">
        <v>1468</v>
      </c>
      <c r="C1" s="369" t="s">
        <v>540</v>
      </c>
      <c r="D1" s="369" t="s">
        <v>63</v>
      </c>
      <c r="E1" s="369" t="s">
        <v>1469</v>
      </c>
      <c r="F1" s="369" t="s">
        <v>1470</v>
      </c>
      <c r="G1" s="370" t="s">
        <v>1471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371"/>
      <c r="B2" s="372"/>
      <c r="C2" s="372"/>
      <c r="D2" s="373"/>
      <c r="E2" s="373" t="s">
        <v>1472</v>
      </c>
      <c r="F2" s="373"/>
      <c r="G2" s="374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75" t="str">
        <f>dfName</f>
        <v>ДОГОВОРЕН ФОНД ЮГ МАРКЕТ ОПТИМУМ</v>
      </c>
      <c r="B3" s="376" t="str">
        <f>dfRG</f>
        <v>05-1401</v>
      </c>
      <c r="C3" s="377">
        <f>EndDate</f>
        <v>45046</v>
      </c>
      <c r="D3" s="378"/>
      <c r="E3" s="379" t="s">
        <v>71</v>
      </c>
      <c r="F3" s="380" t="s">
        <v>1473</v>
      </c>
      <c r="G3" s="381" t="str">
        <f>'1-SB'!C10</f>
        <v/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75" t="str">
        <f>dfName</f>
        <v>ДОГОВОРЕН ФОНД ЮГ МАРКЕТ ОПТИМУМ</v>
      </c>
      <c r="B4" s="376" t="str">
        <f>dfRG</f>
        <v>05-1401</v>
      </c>
      <c r="C4" s="377">
        <f>EndDate</f>
        <v>45046</v>
      </c>
      <c r="D4" s="382"/>
      <c r="E4" s="383" t="s">
        <v>73</v>
      </c>
      <c r="F4" s="380" t="s">
        <v>1473</v>
      </c>
      <c r="G4" s="381" t="str">
        <f>'1-SB'!C11</f>
        <v/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75" t="str">
        <f>dfName</f>
        <v>ДОГОВОРЕН ФОНД ЮГ МАРКЕТ ОПТИМУМ</v>
      </c>
      <c r="B5" s="376" t="str">
        <f>dfRG</f>
        <v>05-1401</v>
      </c>
      <c r="C5" s="377">
        <f>EndDate</f>
        <v>45046</v>
      </c>
      <c r="D5" s="384" t="s">
        <v>77</v>
      </c>
      <c r="E5" s="385" t="s">
        <v>76</v>
      </c>
      <c r="F5" s="380" t="s">
        <v>1473</v>
      </c>
      <c r="G5" s="381">
        <f>'1-SB'!C12</f>
        <v>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75" t="str">
        <f>dfName</f>
        <v>ДОГОВОРЕН ФОНД ЮГ МАРКЕТ ОПТИМУМ</v>
      </c>
      <c r="B6" s="376" t="str">
        <f>dfRG</f>
        <v>05-1401</v>
      </c>
      <c r="C6" s="377">
        <f>EndDate</f>
        <v>45046</v>
      </c>
      <c r="D6" s="386" t="s">
        <v>80</v>
      </c>
      <c r="E6" s="387" t="s">
        <v>79</v>
      </c>
      <c r="F6" s="380" t="s">
        <v>1473</v>
      </c>
      <c r="G6" s="381" t="str">
        <f>'1-SB'!C13</f>
        <v/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75" t="str">
        <f>dfName</f>
        <v>ДОГОВОРЕН ФОНД ЮГ МАРКЕТ ОПТИМУМ</v>
      </c>
      <c r="B7" s="376" t="str">
        <f>dfRG</f>
        <v>05-1401</v>
      </c>
      <c r="C7" s="377">
        <f>EndDate</f>
        <v>45046</v>
      </c>
      <c r="D7" s="384" t="s">
        <v>84</v>
      </c>
      <c r="E7" s="387" t="s">
        <v>83</v>
      </c>
      <c r="F7" s="380" t="s">
        <v>1473</v>
      </c>
      <c r="G7" s="381" t="str">
        <f>'1-SB'!C14</f>
        <v/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75" t="str">
        <f>dfName</f>
        <v>ДОГОВОРЕН ФОНД ЮГ МАРКЕТ ОПТИМУМ</v>
      </c>
      <c r="B8" s="376" t="str">
        <f>dfRG</f>
        <v>05-1401</v>
      </c>
      <c r="C8" s="377">
        <f>EndDate</f>
        <v>45046</v>
      </c>
      <c r="D8" s="384" t="s">
        <v>88</v>
      </c>
      <c r="E8" s="385" t="s">
        <v>87</v>
      </c>
      <c r="F8" s="380" t="s">
        <v>1473</v>
      </c>
      <c r="G8" s="381" t="str">
        <f>'1-SB'!C15</f>
        <v/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75" t="str">
        <f>dfName</f>
        <v>ДОГОВОРЕН ФОНД ЮГ МАРКЕТ ОПТИМУМ</v>
      </c>
      <c r="B9" s="376" t="str">
        <f>dfRG</f>
        <v>05-1401</v>
      </c>
      <c r="C9" s="377">
        <f>EndDate</f>
        <v>45046</v>
      </c>
      <c r="D9" s="382" t="s">
        <v>92</v>
      </c>
      <c r="E9" s="388" t="s">
        <v>91</v>
      </c>
      <c r="F9" s="380" t="s">
        <v>1473</v>
      </c>
      <c r="G9" s="381">
        <f>'1-SB'!C16</f>
        <v>0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75" t="str">
        <f>dfName</f>
        <v>ДОГОВОРЕН ФОНД ЮГ МАРКЕТ ОПТИМУМ</v>
      </c>
      <c r="B10" s="376" t="str">
        <f>dfRG</f>
        <v>05-1401</v>
      </c>
      <c r="C10" s="377">
        <f>EndDate</f>
        <v>45046</v>
      </c>
      <c r="D10" s="382" t="s">
        <v>96</v>
      </c>
      <c r="E10" s="383" t="s">
        <v>95</v>
      </c>
      <c r="F10" s="380" t="s">
        <v>1473</v>
      </c>
      <c r="G10" s="381" t="str">
        <f>'1-SB'!C17</f>
        <v/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75" t="str">
        <f>dfName</f>
        <v>ДОГОВОРЕН ФОНД ЮГ МАРКЕТ ОПТИМУМ</v>
      </c>
      <c r="B11" s="376" t="str">
        <f>dfRG</f>
        <v>05-1401</v>
      </c>
      <c r="C11" s="377">
        <f>EndDate</f>
        <v>45046</v>
      </c>
      <c r="D11" s="382" t="s">
        <v>99</v>
      </c>
      <c r="E11" s="388" t="s">
        <v>98</v>
      </c>
      <c r="F11" s="380" t="s">
        <v>1473</v>
      </c>
      <c r="G11" s="381">
        <f>'1-SB'!C18</f>
        <v>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75" t="str">
        <f>dfName</f>
        <v>ДОГОВОРЕН ФОНД ЮГ МАРКЕТ ОПТИМУМ</v>
      </c>
      <c r="B12" s="376" t="str">
        <f>dfRG</f>
        <v>05-1401</v>
      </c>
      <c r="C12" s="377">
        <f>EndDate</f>
        <v>45046</v>
      </c>
      <c r="D12" s="372"/>
      <c r="E12" s="373" t="s">
        <v>102</v>
      </c>
      <c r="F12" s="380" t="s">
        <v>1473</v>
      </c>
      <c r="G12" s="381" t="str">
        <f>'1-SB'!C19</f>
        <v/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75" t="str">
        <f>dfName</f>
        <v>ДОГОВОРЕН ФОНД ЮГ МАРКЕТ ОПТИМУМ</v>
      </c>
      <c r="B13" s="376" t="str">
        <f>dfRG</f>
        <v>05-1401</v>
      </c>
      <c r="C13" s="377">
        <f>EndDate</f>
        <v>45046</v>
      </c>
      <c r="D13" s="372"/>
      <c r="E13" s="373" t="s">
        <v>105</v>
      </c>
      <c r="F13" s="380" t="s">
        <v>1473</v>
      </c>
      <c r="G13" s="381" t="str">
        <f>'1-SB'!C20</f>
        <v/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75" t="str">
        <f>dfName</f>
        <v>ДОГОВОРЕН ФОНД ЮГ МАРКЕТ ОПТИМУМ</v>
      </c>
      <c r="B14" s="376" t="str">
        <f>dfRG</f>
        <v>05-1401</v>
      </c>
      <c r="C14" s="377">
        <f>EndDate</f>
        <v>45046</v>
      </c>
      <c r="D14" s="389" t="s">
        <v>109</v>
      </c>
      <c r="E14" s="380" t="s">
        <v>108</v>
      </c>
      <c r="F14" s="380" t="s">
        <v>1473</v>
      </c>
      <c r="G14" s="381" t="str">
        <f>'1-SB'!C21</f>
        <v/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75" t="str">
        <f>dfName</f>
        <v>ДОГОВОРЕН ФОНД ЮГ МАРКЕТ ОПТИМУМ</v>
      </c>
      <c r="B15" s="376" t="str">
        <f>dfRG</f>
        <v>05-1401</v>
      </c>
      <c r="C15" s="377">
        <f>EndDate</f>
        <v>45046</v>
      </c>
      <c r="D15" s="389" t="s">
        <v>113</v>
      </c>
      <c r="E15" s="380" t="s">
        <v>112</v>
      </c>
      <c r="F15" s="380" t="s">
        <v>1473</v>
      </c>
      <c r="G15" s="381">
        <f>'1-SB'!C22</f>
        <v>214351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75" t="str">
        <f>dfName</f>
        <v>ДОГОВОРЕН ФОНД ЮГ МАРКЕТ ОПТИМУМ</v>
      </c>
      <c r="B16" s="376" t="str">
        <f>dfRG</f>
        <v>05-1401</v>
      </c>
      <c r="C16" s="377">
        <f>EndDate</f>
        <v>45046</v>
      </c>
      <c r="D16" s="389" t="s">
        <v>117</v>
      </c>
      <c r="E16" s="380" t="s">
        <v>116</v>
      </c>
      <c r="F16" s="380" t="s">
        <v>1473</v>
      </c>
      <c r="G16" s="381">
        <f>'1-SB'!C23</f>
        <v>50644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75" t="str">
        <f>dfName</f>
        <v>ДОГОВОРЕН ФОНД ЮГ МАРКЕТ ОПТИМУМ</v>
      </c>
      <c r="B17" s="376" t="str">
        <f>dfRG</f>
        <v>05-1401</v>
      </c>
      <c r="C17" s="377">
        <f>EndDate</f>
        <v>45046</v>
      </c>
      <c r="D17" s="389" t="s">
        <v>121</v>
      </c>
      <c r="E17" s="380" t="s">
        <v>120</v>
      </c>
      <c r="F17" s="380" t="s">
        <v>1473</v>
      </c>
      <c r="G17" s="381" t="str">
        <f>'1-SB'!C24</f>
        <v/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75" t="str">
        <f>dfName</f>
        <v>ДОГОВОРЕН ФОНД ЮГ МАРКЕТ ОПТИМУМ</v>
      </c>
      <c r="B18" s="376" t="str">
        <f>dfRG</f>
        <v>05-1401</v>
      </c>
      <c r="C18" s="377">
        <f>EndDate</f>
        <v>45046</v>
      </c>
      <c r="D18" s="372" t="s">
        <v>124</v>
      </c>
      <c r="E18" s="390" t="s">
        <v>91</v>
      </c>
      <c r="F18" s="380" t="s">
        <v>1473</v>
      </c>
      <c r="G18" s="381">
        <f>'1-SB'!C25</f>
        <v>264995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75" t="str">
        <f>dfName</f>
        <v>ДОГОВОРЕН ФОНД ЮГ МАРКЕТ ОПТИМУМ</v>
      </c>
      <c r="B19" s="376" t="str">
        <f>dfRG</f>
        <v>05-1401</v>
      </c>
      <c r="C19" s="377">
        <f>EndDate</f>
        <v>45046</v>
      </c>
      <c r="D19" s="372"/>
      <c r="E19" s="373" t="s">
        <v>125</v>
      </c>
      <c r="F19" s="380" t="s">
        <v>1473</v>
      </c>
      <c r="G19" s="381" t="str">
        <f>'1-SB'!C26</f>
        <v/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75" t="str">
        <f>dfName</f>
        <v>ДОГОВОРЕН ФОНД ЮГ МАРКЕТ ОПТИМУМ</v>
      </c>
      <c r="B20" s="376" t="str">
        <f>dfRG</f>
        <v>05-1401</v>
      </c>
      <c r="C20" s="377">
        <f>EndDate</f>
        <v>45046</v>
      </c>
      <c r="D20" s="389" t="s">
        <v>127</v>
      </c>
      <c r="E20" s="380" t="s">
        <v>76</v>
      </c>
      <c r="F20" s="380" t="s">
        <v>1473</v>
      </c>
      <c r="G20" s="381">
        <f>'1-SB'!C27</f>
        <v>479196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75" t="str">
        <f>dfName</f>
        <v>ДОГОВОРЕН ФОНД ЮГ МАРКЕТ ОПТИМУМ</v>
      </c>
      <c r="B21" s="376" t="str">
        <f>dfRG</f>
        <v>05-1401</v>
      </c>
      <c r="C21" s="377">
        <f>EndDate</f>
        <v>45046</v>
      </c>
      <c r="D21" s="389" t="s">
        <v>130</v>
      </c>
      <c r="E21" s="391" t="s">
        <v>79</v>
      </c>
      <c r="F21" s="380" t="s">
        <v>1473</v>
      </c>
      <c r="G21" s="381">
        <f>'1-SB'!C28</f>
        <v>347280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75" t="str">
        <f>dfName</f>
        <v>ДОГОВОРЕН ФОНД ЮГ МАРКЕТ ОПТИМУМ</v>
      </c>
      <c r="B22" s="376" t="str">
        <f>dfRG</f>
        <v>05-1401</v>
      </c>
      <c r="C22" s="377">
        <f>EndDate</f>
        <v>45046</v>
      </c>
      <c r="D22" s="389" t="s">
        <v>134</v>
      </c>
      <c r="E22" s="391" t="s">
        <v>133</v>
      </c>
      <c r="F22" s="380" t="s">
        <v>1473</v>
      </c>
      <c r="G22" s="381" t="str">
        <f>'1-SB'!C29</f>
        <v/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75" t="str">
        <f>dfName</f>
        <v>ДОГОВОРЕН ФОНД ЮГ МАРКЕТ ОПТИМУМ</v>
      </c>
      <c r="B23" s="376" t="str">
        <f>dfRG</f>
        <v>05-1401</v>
      </c>
      <c r="C23" s="377">
        <f>EndDate</f>
        <v>45046</v>
      </c>
      <c r="D23" s="389" t="s">
        <v>137</v>
      </c>
      <c r="E23" s="391" t="s">
        <v>83</v>
      </c>
      <c r="F23" s="380" t="s">
        <v>1473</v>
      </c>
      <c r="G23" s="381">
        <f>'1-SB'!C30</f>
        <v>53740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75" t="str">
        <f>dfName</f>
        <v>ДОГОВОРЕН ФОНД ЮГ МАРКЕТ ОПТИМУМ</v>
      </c>
      <c r="B24" s="376" t="str">
        <f>dfRG</f>
        <v>05-1401</v>
      </c>
      <c r="C24" s="377">
        <f>EndDate</f>
        <v>45046</v>
      </c>
      <c r="D24" s="389" t="s">
        <v>141</v>
      </c>
      <c r="E24" s="391" t="s">
        <v>140</v>
      </c>
      <c r="F24" s="380" t="s">
        <v>1473</v>
      </c>
      <c r="G24" s="381">
        <f>'1-SB'!C31</f>
        <v>78176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75" t="str">
        <f>dfName</f>
        <v>ДОГОВОРЕН ФОНД ЮГ МАРКЕТ ОПТИМУМ</v>
      </c>
      <c r="B25" s="376" t="str">
        <f>dfRG</f>
        <v>05-1401</v>
      </c>
      <c r="C25" s="377">
        <f>EndDate</f>
        <v>45046</v>
      </c>
      <c r="D25" s="389" t="s">
        <v>145</v>
      </c>
      <c r="E25" s="380" t="s">
        <v>144</v>
      </c>
      <c r="F25" s="380" t="s">
        <v>1473</v>
      </c>
      <c r="G25" s="381" t="str">
        <f>'1-SB'!C32</f>
        <v/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75" t="str">
        <f>dfName</f>
        <v>ДОГОВОРЕН ФОНД ЮГ МАРКЕТ ОПТИМУМ</v>
      </c>
      <c r="B26" s="376" t="str">
        <f>dfRG</f>
        <v>05-1401</v>
      </c>
      <c r="C26" s="377">
        <f>EndDate</f>
        <v>45046</v>
      </c>
      <c r="D26" s="389" t="s">
        <v>149</v>
      </c>
      <c r="E26" s="380" t="s">
        <v>148</v>
      </c>
      <c r="F26" s="380" t="s">
        <v>1473</v>
      </c>
      <c r="G26" s="381">
        <f>'1-SB'!C33</f>
        <v>69404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75" t="str">
        <f>dfName</f>
        <v>ДОГОВОРЕН ФОНД ЮГ МАРКЕТ ОПТИМУМ</v>
      </c>
      <c r="B27" s="376" t="str">
        <f>dfRG</f>
        <v>05-1401</v>
      </c>
      <c r="C27" s="377">
        <f>EndDate</f>
        <v>45046</v>
      </c>
      <c r="D27" s="389" t="s">
        <v>153</v>
      </c>
      <c r="E27" s="380" t="s">
        <v>152</v>
      </c>
      <c r="F27" s="380" t="s">
        <v>1473</v>
      </c>
      <c r="G27" s="381" t="str">
        <f>'1-SB'!C34</f>
        <v/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75" t="str">
        <f>dfName</f>
        <v>ДОГОВОРЕН ФОНД ЮГ МАРКЕТ ОПТИМУМ</v>
      </c>
      <c r="B28" s="376" t="str">
        <f>dfRG</f>
        <v>05-1401</v>
      </c>
      <c r="C28" s="377">
        <f>EndDate</f>
        <v>45046</v>
      </c>
      <c r="D28" s="389" t="s">
        <v>157</v>
      </c>
      <c r="E28" s="380" t="s">
        <v>156</v>
      </c>
      <c r="F28" s="380" t="s">
        <v>1473</v>
      </c>
      <c r="G28" s="381" t="str">
        <f>'1-SB'!C35</f>
        <v/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75" t="str">
        <f>dfName</f>
        <v>ДОГОВОРЕН ФОНД ЮГ МАРКЕТ ОПТИМУМ</v>
      </c>
      <c r="B29" s="376" t="str">
        <f>dfRG</f>
        <v>05-1401</v>
      </c>
      <c r="C29" s="377">
        <f>EndDate</f>
        <v>45046</v>
      </c>
      <c r="D29" s="389" t="s">
        <v>161</v>
      </c>
      <c r="E29" s="380" t="s">
        <v>1474</v>
      </c>
      <c r="F29" s="380" t="s">
        <v>1473</v>
      </c>
      <c r="G29" s="381" t="str">
        <f>'1-SB'!C36</f>
        <v/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75" t="str">
        <f>dfName</f>
        <v>ДОГОВОРЕН ФОНД ЮГ МАРКЕТ ОПТИМУМ</v>
      </c>
      <c r="B30" s="376" t="str">
        <f>dfRG</f>
        <v>05-1401</v>
      </c>
      <c r="C30" s="377">
        <f>EndDate</f>
        <v>45046</v>
      </c>
      <c r="D30" s="389" t="s">
        <v>165</v>
      </c>
      <c r="E30" s="390" t="s">
        <v>164</v>
      </c>
      <c r="F30" s="380" t="s">
        <v>1473</v>
      </c>
      <c r="G30" s="381">
        <f>'1-SB'!C37</f>
        <v>548600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75" t="str">
        <f>dfName</f>
        <v>ДОГОВОРЕН ФОНД ЮГ МАРКЕТ ОПТИМУМ</v>
      </c>
      <c r="B31" s="376" t="str">
        <f>dfRG</f>
        <v>05-1401</v>
      </c>
      <c r="C31" s="377">
        <f>EndDate</f>
        <v>45046</v>
      </c>
      <c r="D31" s="372"/>
      <c r="E31" s="373" t="s">
        <v>168</v>
      </c>
      <c r="F31" s="380" t="s">
        <v>1473</v>
      </c>
      <c r="G31" s="381" t="str">
        <f>'1-SB'!C38</f>
        <v/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75" t="str">
        <f>dfName</f>
        <v>ДОГОВОРЕН ФОНД ЮГ МАРКЕТ ОПТИМУМ</v>
      </c>
      <c r="B32" s="376" t="str">
        <f>dfRG</f>
        <v>05-1401</v>
      </c>
      <c r="C32" s="377">
        <f>EndDate</f>
        <v>45046</v>
      </c>
      <c r="D32" s="384" t="s">
        <v>172</v>
      </c>
      <c r="E32" s="385" t="s">
        <v>171</v>
      </c>
      <c r="F32" s="380" t="s">
        <v>1473</v>
      </c>
      <c r="G32" s="381">
        <f>'1-SB'!C39</f>
        <v>23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75" t="str">
        <f>dfName</f>
        <v>ДОГОВОРЕН ФОНД ЮГ МАРКЕТ ОПТИМУМ</v>
      </c>
      <c r="B33" s="376" t="str">
        <f>dfRG</f>
        <v>05-1401</v>
      </c>
      <c r="C33" s="377">
        <f>EndDate</f>
        <v>45046</v>
      </c>
      <c r="D33" s="384" t="s">
        <v>176</v>
      </c>
      <c r="E33" s="385" t="s">
        <v>175</v>
      </c>
      <c r="F33" s="380" t="s">
        <v>1473</v>
      </c>
      <c r="G33" s="381" t="str">
        <f>'1-SB'!C40</f>
        <v/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75" t="str">
        <f>dfName</f>
        <v>ДОГОВОРЕН ФОНД ЮГ МАРКЕТ ОПТИМУМ</v>
      </c>
      <c r="B34" s="376" t="str">
        <f>dfRG</f>
        <v>05-1401</v>
      </c>
      <c r="C34" s="377">
        <f>EndDate</f>
        <v>45046</v>
      </c>
      <c r="D34" s="384" t="s">
        <v>180</v>
      </c>
      <c r="E34" s="385" t="s">
        <v>179</v>
      </c>
      <c r="F34" s="380" t="s">
        <v>1473</v>
      </c>
      <c r="G34" s="381" t="str">
        <f>'1-SB'!C41</f>
        <v/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75" t="str">
        <f>dfName</f>
        <v>ДОГОВОРЕН ФОНД ЮГ МАРКЕТ ОПТИМУМ</v>
      </c>
      <c r="B35" s="376" t="str">
        <f>dfRG</f>
        <v>05-1401</v>
      </c>
      <c r="C35" s="377">
        <f>EndDate</f>
        <v>45046</v>
      </c>
      <c r="D35" s="384" t="s">
        <v>182</v>
      </c>
      <c r="E35" s="385" t="s">
        <v>181</v>
      </c>
      <c r="F35" s="380" t="s">
        <v>1473</v>
      </c>
      <c r="G35" s="381" t="str">
        <f>'1-SB'!C42</f>
        <v/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75" t="str">
        <f>dfName</f>
        <v>ДОГОВОРЕН ФОНД ЮГ МАРКЕТ ОПТИМУМ</v>
      </c>
      <c r="B36" s="376" t="str">
        <f>dfRG</f>
        <v>05-1401</v>
      </c>
      <c r="C36" s="377">
        <f>EndDate</f>
        <v>45046</v>
      </c>
      <c r="D36" s="382" t="s">
        <v>184</v>
      </c>
      <c r="E36" s="388" t="s">
        <v>183</v>
      </c>
      <c r="F36" s="380" t="s">
        <v>1473</v>
      </c>
      <c r="G36" s="381">
        <f>'1-SB'!C43</f>
        <v>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75" t="str">
        <f>dfName</f>
        <v>ДОГОВОРЕН ФОНД ЮГ МАРКЕТ ОПТИМУМ</v>
      </c>
      <c r="B37" s="376" t="str">
        <f>dfRG</f>
        <v>05-1401</v>
      </c>
      <c r="C37" s="377">
        <f>EndDate</f>
        <v>45046</v>
      </c>
      <c r="D37" s="382" t="s">
        <v>186</v>
      </c>
      <c r="E37" s="383" t="s">
        <v>185</v>
      </c>
      <c r="F37" s="380" t="s">
        <v>1473</v>
      </c>
      <c r="G37" s="381" t="str">
        <f>'1-SB'!C44</f>
        <v/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75" t="str">
        <f>dfName</f>
        <v>ДОГОВОРЕН ФОНД ЮГ МАРКЕТ ОПТИМУМ</v>
      </c>
      <c r="B38" s="376" t="str">
        <f>dfRG</f>
        <v>05-1401</v>
      </c>
      <c r="C38" s="377">
        <f>EndDate</f>
        <v>45046</v>
      </c>
      <c r="D38" s="382" t="s">
        <v>187</v>
      </c>
      <c r="E38" s="388" t="s">
        <v>177</v>
      </c>
      <c r="F38" s="380" t="s">
        <v>1473</v>
      </c>
      <c r="G38" s="381">
        <f>'1-SB'!C45</f>
        <v>813618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75" t="str">
        <f>dfName</f>
        <v>ДОГОВОРЕН ФОНД ЮГ МАРКЕТ ОПТИМУМ</v>
      </c>
      <c r="B39" s="376" t="str">
        <f>dfRG</f>
        <v>05-1401</v>
      </c>
      <c r="C39" s="377">
        <f>EndDate</f>
        <v>45046</v>
      </c>
      <c r="D39" s="382" t="s">
        <v>189</v>
      </c>
      <c r="E39" s="382" t="s">
        <v>188</v>
      </c>
      <c r="F39" s="380" t="s">
        <v>1473</v>
      </c>
      <c r="G39" s="381">
        <f>'1-SB'!C47</f>
        <v>813618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92" t="str">
        <f>dfName</f>
        <v>ДОГОВОРЕН ФОНД ЮГ МАРКЕТ ОПТИМУМ</v>
      </c>
      <c r="B40" s="393" t="str">
        <f>dfRG</f>
        <v>05-1401</v>
      </c>
      <c r="C40" s="394">
        <f>EndDate</f>
        <v>45046</v>
      </c>
      <c r="D40" s="395"/>
      <c r="E40" s="396" t="s">
        <v>72</v>
      </c>
      <c r="F40" s="397" t="s">
        <v>1475</v>
      </c>
      <c r="G40" s="398" t="str">
        <f>'1-SB'!G10</f>
        <v/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92" t="str">
        <f>dfName</f>
        <v>ДОГОВОРЕН ФОНД ЮГ МАРКЕТ ОПТИМУМ</v>
      </c>
      <c r="B41" s="393" t="str">
        <f>dfRG</f>
        <v>05-1401</v>
      </c>
      <c r="C41" s="394">
        <f>EndDate</f>
        <v>45046</v>
      </c>
      <c r="D41" s="399" t="s">
        <v>75</v>
      </c>
      <c r="E41" s="400" t="s">
        <v>74</v>
      </c>
      <c r="F41" s="397" t="s">
        <v>1475</v>
      </c>
      <c r="G41" s="398">
        <f>'1-SB'!G11</f>
        <v>541622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92" t="str">
        <f>dfName</f>
        <v>ДОГОВОРЕН ФОНД ЮГ МАРКЕТ ОПТИМУМ</v>
      </c>
      <c r="B42" s="393" t="str">
        <f>dfRG</f>
        <v>05-1401</v>
      </c>
      <c r="C42" s="394">
        <f>EndDate</f>
        <v>45046</v>
      </c>
      <c r="D42" s="401"/>
      <c r="E42" s="400" t="s">
        <v>78</v>
      </c>
      <c r="F42" s="397" t="s">
        <v>1475</v>
      </c>
      <c r="G42" s="398" t="str">
        <f>'1-SB'!G12</f>
        <v/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392" t="str">
        <f>dfName</f>
        <v>ДОГОВОРЕН ФОНД ЮГ МАРКЕТ ОПТИМУМ</v>
      </c>
      <c r="B43" s="393" t="str">
        <f>dfRG</f>
        <v>05-1401</v>
      </c>
      <c r="C43" s="394">
        <f>EndDate</f>
        <v>45046</v>
      </c>
      <c r="D43" s="402" t="s">
        <v>82</v>
      </c>
      <c r="E43" s="403" t="s">
        <v>81</v>
      </c>
      <c r="F43" s="397" t="s">
        <v>1475</v>
      </c>
      <c r="G43" s="398">
        <f>'1-SB'!G13</f>
        <v>62430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92" t="str">
        <f>dfName</f>
        <v>ДОГОВОРЕН ФОНД ЮГ МАРКЕТ ОПТИМУМ</v>
      </c>
      <c r="B44" s="393" t="str">
        <f>dfRG</f>
        <v>05-1401</v>
      </c>
      <c r="C44" s="394">
        <f>EndDate</f>
        <v>45046</v>
      </c>
      <c r="D44" s="401" t="s">
        <v>86</v>
      </c>
      <c r="E44" s="403" t="s">
        <v>85</v>
      </c>
      <c r="F44" s="397" t="s">
        <v>1475</v>
      </c>
      <c r="G44" s="398" t="str">
        <f>'1-SB'!G14</f>
        <v/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92" t="str">
        <f>dfName</f>
        <v>ДОГОВОРЕН ФОНД ЮГ МАРКЕТ ОПТИМУМ</v>
      </c>
      <c r="B45" s="393" t="str">
        <f>dfRG</f>
        <v>05-1401</v>
      </c>
      <c r="C45" s="394">
        <f>EndDate</f>
        <v>45046</v>
      </c>
      <c r="D45" s="401" t="s">
        <v>90</v>
      </c>
      <c r="E45" s="403" t="s">
        <v>89</v>
      </c>
      <c r="F45" s="397" t="s">
        <v>1475</v>
      </c>
      <c r="G45" s="398" t="str">
        <f>'1-SB'!G15</f>
        <v/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92" t="str">
        <f>dfName</f>
        <v>ДОГОВОРЕН ФОНД ЮГ МАРКЕТ ОПТИМУМ</v>
      </c>
      <c r="B46" s="393" t="str">
        <f>dfRG</f>
        <v>05-1401</v>
      </c>
      <c r="C46" s="394">
        <f>EndDate</f>
        <v>45046</v>
      </c>
      <c r="D46" s="399" t="s">
        <v>94</v>
      </c>
      <c r="E46" s="404" t="s">
        <v>93</v>
      </c>
      <c r="F46" s="397" t="s">
        <v>1475</v>
      </c>
      <c r="G46" s="398">
        <f>'1-SB'!G16</f>
        <v>62430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92" t="str">
        <f>dfName</f>
        <v>ДОГОВОРЕН ФОНД ЮГ МАРКЕТ ОПТИМУМ</v>
      </c>
      <c r="B47" s="393" t="str">
        <f>dfRG</f>
        <v>05-1401</v>
      </c>
      <c r="C47" s="394">
        <f>EndDate</f>
        <v>45046</v>
      </c>
      <c r="D47" s="399"/>
      <c r="E47" s="400" t="s">
        <v>97</v>
      </c>
      <c r="F47" s="397" t="s">
        <v>1475</v>
      </c>
      <c r="G47" s="398" t="str">
        <f>'1-SB'!G17</f>
        <v/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92" t="str">
        <f>dfName</f>
        <v>ДОГОВОРЕН ФОНД ЮГ МАРКЕТ ОПТИМУМ</v>
      </c>
      <c r="B48" s="393" t="str">
        <f>dfRG</f>
        <v>05-1401</v>
      </c>
      <c r="C48" s="394">
        <f>EndDate</f>
        <v>45046</v>
      </c>
      <c r="D48" s="401" t="s">
        <v>101</v>
      </c>
      <c r="E48" s="403" t="s">
        <v>100</v>
      </c>
      <c r="F48" s="397" t="s">
        <v>1475</v>
      </c>
      <c r="G48" s="398">
        <f>'1-SB'!G18</f>
        <v>219577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92" t="str">
        <f>dfName</f>
        <v>ДОГОВОРЕН ФОНД ЮГ МАРКЕТ ОПТИМУМ</v>
      </c>
      <c r="B49" s="393" t="str">
        <f>dfRG</f>
        <v>05-1401</v>
      </c>
      <c r="C49" s="394">
        <f>EndDate</f>
        <v>45046</v>
      </c>
      <c r="D49" s="401" t="s">
        <v>104</v>
      </c>
      <c r="E49" s="405" t="s">
        <v>103</v>
      </c>
      <c r="F49" s="397" t="s">
        <v>1475</v>
      </c>
      <c r="G49" s="398">
        <f>'1-SB'!G19</f>
        <v>294527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92" t="str">
        <f>dfName</f>
        <v>ДОГОВОРЕН ФОНД ЮГ МАРКЕТ ОПТИМУМ</v>
      </c>
      <c r="B50" s="393" t="str">
        <f>dfRG</f>
        <v>05-1401</v>
      </c>
      <c r="C50" s="394">
        <f>EndDate</f>
        <v>45046</v>
      </c>
      <c r="D50" s="401" t="s">
        <v>107</v>
      </c>
      <c r="E50" s="405" t="s">
        <v>106</v>
      </c>
      <c r="F50" s="397" t="s">
        <v>1475</v>
      </c>
      <c r="G50" s="398">
        <f>'1-SB'!G20</f>
        <v>-74950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92" t="str">
        <f>dfName</f>
        <v>ДОГОВОРЕН ФОНД ЮГ МАРКЕТ ОПТИМУМ</v>
      </c>
      <c r="B51" s="393" t="str">
        <f>dfRG</f>
        <v>05-1401</v>
      </c>
      <c r="C51" s="394">
        <f>EndDate</f>
        <v>45046</v>
      </c>
      <c r="D51" s="406" t="s">
        <v>111</v>
      </c>
      <c r="E51" s="407" t="s">
        <v>110</v>
      </c>
      <c r="F51" s="397" t="s">
        <v>1475</v>
      </c>
      <c r="G51" s="398">
        <f>'1-SB'!G21</f>
        <v>3175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92" t="str">
        <f>dfName</f>
        <v>ДОГОВОРЕН ФОНД ЮГ МАРКЕТ ОПТИМУМ</v>
      </c>
      <c r="B52" s="393" t="str">
        <f>dfRG</f>
        <v>05-1401</v>
      </c>
      <c r="C52" s="394">
        <f>EndDate</f>
        <v>45046</v>
      </c>
      <c r="D52" s="406" t="s">
        <v>115</v>
      </c>
      <c r="E52" s="407" t="s">
        <v>114</v>
      </c>
      <c r="F52" s="397" t="s">
        <v>1475</v>
      </c>
      <c r="G52" s="398" t="str">
        <f>'1-SB'!G22</f>
        <v/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92" t="str">
        <f>dfName</f>
        <v>ДОГОВОРЕН ФОНД ЮГ МАРКЕТ ОПТИМУМ</v>
      </c>
      <c r="B53" s="393" t="str">
        <f>dfRG</f>
        <v>05-1401</v>
      </c>
      <c r="C53" s="394">
        <f>EndDate</f>
        <v>45046</v>
      </c>
      <c r="D53" s="399" t="s">
        <v>119</v>
      </c>
      <c r="E53" s="404" t="s">
        <v>118</v>
      </c>
      <c r="F53" s="397" t="s">
        <v>1475</v>
      </c>
      <c r="G53" s="398">
        <f>'1-SB'!G23</f>
        <v>222752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92" t="str">
        <f>dfName</f>
        <v>ДОГОВОРЕН ФОНД ЮГ МАРКЕТ ОПТИМУМ</v>
      </c>
      <c r="B54" s="393" t="str">
        <f>dfRG</f>
        <v>05-1401</v>
      </c>
      <c r="C54" s="394">
        <f>EndDate</f>
        <v>45046</v>
      </c>
      <c r="D54" s="395" t="s">
        <v>123</v>
      </c>
      <c r="E54" s="408" t="s">
        <v>122</v>
      </c>
      <c r="F54" s="397" t="s">
        <v>1475</v>
      </c>
      <c r="G54" s="398">
        <f>'1-SB'!G24</f>
        <v>826804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92" t="str">
        <f>dfName</f>
        <v>ДОГОВОРЕН ФОНД ЮГ МАРКЕТ ОПТИМУМ</v>
      </c>
      <c r="B55" s="393" t="str">
        <f>dfRG</f>
        <v>05-1401</v>
      </c>
      <c r="C55" s="394">
        <f>EndDate</f>
        <v>45046</v>
      </c>
      <c r="D55" s="395"/>
      <c r="E55" s="396" t="s">
        <v>126</v>
      </c>
      <c r="F55" s="397" t="s">
        <v>1475</v>
      </c>
      <c r="G55" s="398" t="str">
        <f>'1-SB'!G26</f>
        <v/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92" t="str">
        <f>dfName</f>
        <v>ДОГОВОРЕН ФОНД ЮГ МАРКЕТ ОПТИМУМ</v>
      </c>
      <c r="B56" s="393" t="str">
        <f>dfRG</f>
        <v>05-1401</v>
      </c>
      <c r="C56" s="394">
        <f>EndDate</f>
        <v>45046</v>
      </c>
      <c r="D56" s="401" t="s">
        <v>129</v>
      </c>
      <c r="E56" s="407" t="s">
        <v>128</v>
      </c>
      <c r="F56" s="397" t="s">
        <v>1475</v>
      </c>
      <c r="G56" s="398" t="str">
        <f>'1-SB'!G27</f>
        <v/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92" t="str">
        <f>dfName</f>
        <v>ДОГОВОРЕН ФОНД ЮГ МАРКЕТ ОПТИМУМ</v>
      </c>
      <c r="B57" s="393" t="str">
        <f>dfRG</f>
        <v>05-1401</v>
      </c>
      <c r="C57" s="394">
        <f>EndDate</f>
        <v>45046</v>
      </c>
      <c r="D57" s="401" t="s">
        <v>132</v>
      </c>
      <c r="E57" s="403" t="s">
        <v>131</v>
      </c>
      <c r="F57" s="397" t="s">
        <v>1475</v>
      </c>
      <c r="G57" s="398">
        <f>'1-SB'!G28</f>
        <v>2051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92" t="str">
        <f>dfName</f>
        <v>ДОГОВОРЕН ФОНД ЮГ МАРКЕТ ОПТИМУМ</v>
      </c>
      <c r="B58" s="393" t="str">
        <f>dfRG</f>
        <v>05-1401</v>
      </c>
      <c r="C58" s="394">
        <f>EndDate</f>
        <v>45046</v>
      </c>
      <c r="D58" s="401" t="s">
        <v>136</v>
      </c>
      <c r="E58" s="405" t="s">
        <v>135</v>
      </c>
      <c r="F58" s="397" t="s">
        <v>1475</v>
      </c>
      <c r="G58" s="398">
        <f>'1-SB'!G29</f>
        <v>650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409"/>
      <c r="B59" s="397"/>
      <c r="C59" s="394"/>
      <c r="D59" s="401" t="s">
        <v>139</v>
      </c>
      <c r="E59" s="405" t="s">
        <v>138</v>
      </c>
      <c r="F59" s="397" t="s">
        <v>1475</v>
      </c>
      <c r="G59" s="398">
        <f>'1-SB'!G30</f>
        <v>1401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92" t="str">
        <f>dfName</f>
        <v>ДОГОВОРЕН ФОНД ЮГ МАРКЕТ ОПТИМУМ</v>
      </c>
      <c r="B60" s="393" t="str">
        <f>dfRG</f>
        <v>05-1401</v>
      </c>
      <c r="C60" s="394">
        <f>EndDate</f>
        <v>45046</v>
      </c>
      <c r="D60" s="406" t="s">
        <v>143</v>
      </c>
      <c r="E60" s="405" t="s">
        <v>142</v>
      </c>
      <c r="F60" s="397" t="s">
        <v>1475</v>
      </c>
      <c r="G60" s="398" t="str">
        <f>'1-SB'!G31</f>
        <v/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392" t="str">
        <f>dfName</f>
        <v>ДОГОВОРЕН ФОНД ЮГ МАРКЕТ ОПТИМУМ</v>
      </c>
      <c r="B61" s="393" t="str">
        <f>dfRG</f>
        <v>05-1401</v>
      </c>
      <c r="C61" s="394">
        <f>EndDate</f>
        <v>45046</v>
      </c>
      <c r="D61" s="401" t="s">
        <v>147</v>
      </c>
      <c r="E61" s="407" t="s">
        <v>146</v>
      </c>
      <c r="F61" s="397" t="s">
        <v>1475</v>
      </c>
      <c r="G61" s="398" t="str">
        <f>'1-SB'!G32</f>
        <v/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392" t="str">
        <f>dfName</f>
        <v>ДОГОВОРЕН ФОНД ЮГ МАРКЕТ ОПТИМУМ</v>
      </c>
      <c r="B62" s="393" t="str">
        <f>dfRG</f>
        <v>05-1401</v>
      </c>
      <c r="C62" s="394">
        <f>EndDate</f>
        <v>45046</v>
      </c>
      <c r="D62" s="406" t="s">
        <v>151</v>
      </c>
      <c r="E62" s="397" t="s">
        <v>150</v>
      </c>
      <c r="F62" s="397" t="s">
        <v>1475</v>
      </c>
      <c r="G62" s="398" t="str">
        <f>'1-SB'!G33</f>
        <v/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392" t="str">
        <f>dfName</f>
        <v>ДОГОВОРЕН ФОНД ЮГ МАРКЕТ ОПТИМУМ</v>
      </c>
      <c r="B63" s="393" t="str">
        <f>dfRG</f>
        <v>05-1401</v>
      </c>
      <c r="C63" s="394">
        <f>EndDate</f>
        <v>45046</v>
      </c>
      <c r="D63" s="401" t="s">
        <v>155</v>
      </c>
      <c r="E63" s="407" t="s">
        <v>154</v>
      </c>
      <c r="F63" s="397" t="s">
        <v>1475</v>
      </c>
      <c r="G63" s="398" t="str">
        <f>'1-SB'!G34</f>
        <v/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392" t="str">
        <f>dfName</f>
        <v>ДОГОВОРЕН ФОНД ЮГ МАРКЕТ ОПТИМУМ</v>
      </c>
      <c r="B64" s="393" t="str">
        <f>dfRG</f>
        <v>05-1401</v>
      </c>
      <c r="C64" s="394">
        <f>EndDate</f>
        <v>45046</v>
      </c>
      <c r="D64" s="401" t="s">
        <v>159</v>
      </c>
      <c r="E64" s="407" t="s">
        <v>158</v>
      </c>
      <c r="F64" s="397" t="s">
        <v>1475</v>
      </c>
      <c r="G64" s="398" t="str">
        <f>'1-SB'!G35</f>
        <v/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392" t="str">
        <f>dfName</f>
        <v>ДОГОВОРЕН ФОНД ЮГ МАРКЕТ ОПТИМУМ</v>
      </c>
      <c r="B65" s="393" t="str">
        <f>dfRG</f>
        <v>05-1401</v>
      </c>
      <c r="C65" s="394">
        <f>EndDate</f>
        <v>45046</v>
      </c>
      <c r="D65" s="401" t="s">
        <v>163</v>
      </c>
      <c r="E65" s="407" t="s">
        <v>162</v>
      </c>
      <c r="F65" s="397" t="s">
        <v>1475</v>
      </c>
      <c r="G65" s="398" t="str">
        <f>'1-SB'!G36</f>
        <v/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392" t="str">
        <f>dfName</f>
        <v>ДОГОВОРЕН ФОНД ЮГ МАРКЕТ ОПТИМУМ</v>
      </c>
      <c r="B66" s="393" t="str">
        <f>dfRG</f>
        <v>05-1401</v>
      </c>
      <c r="C66" s="394">
        <f>EndDate</f>
        <v>45046</v>
      </c>
      <c r="D66" s="406" t="s">
        <v>167</v>
      </c>
      <c r="E66" s="397" t="s">
        <v>166</v>
      </c>
      <c r="F66" s="397" t="s">
        <v>1475</v>
      </c>
      <c r="G66" s="398" t="str">
        <f>'1-SB'!G37</f>
        <v/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30.75" customHeight="1">
      <c r="A67" s="392" t="str">
        <f>dfName</f>
        <v>ДОГОВОРЕН ФОНД ЮГ МАРКЕТ ОПТИМУМ</v>
      </c>
      <c r="B67" s="393" t="str">
        <f>dfRG</f>
        <v>05-1401</v>
      </c>
      <c r="C67" s="394">
        <f>EndDate</f>
        <v>45046</v>
      </c>
      <c r="D67" s="402" t="s">
        <v>170</v>
      </c>
      <c r="E67" s="407" t="s">
        <v>169</v>
      </c>
      <c r="F67" s="397" t="s">
        <v>1475</v>
      </c>
      <c r="G67" s="398" t="str">
        <f>'1-SB'!G38</f>
        <v/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392" t="str">
        <f>dfName</f>
        <v>ДОГОВОРЕН ФОНД ЮГ МАРКЕТ ОПТИМУМ</v>
      </c>
      <c r="B68" s="393" t="str">
        <f>dfRG</f>
        <v>05-1401</v>
      </c>
      <c r="C68" s="394">
        <f>EndDate</f>
        <v>45046</v>
      </c>
      <c r="D68" s="401" t="s">
        <v>174</v>
      </c>
      <c r="E68" s="407" t="s">
        <v>173</v>
      </c>
      <c r="F68" s="397" t="s">
        <v>1475</v>
      </c>
      <c r="G68" s="398" t="str">
        <f>'1-SB'!G39</f>
        <v/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392" t="str">
        <f>dfName</f>
        <v>ДОГОВОРЕН ФОНД ЮГ МАРКЕТ ОПТИМУМ</v>
      </c>
      <c r="B69" s="393" t="str">
        <f>dfRG</f>
        <v>05-1401</v>
      </c>
      <c r="C69" s="394">
        <f>EndDate</f>
        <v>45046</v>
      </c>
      <c r="D69" s="395" t="s">
        <v>178</v>
      </c>
      <c r="E69" s="408" t="s">
        <v>177</v>
      </c>
      <c r="F69" s="397" t="s">
        <v>1475</v>
      </c>
      <c r="G69" s="398">
        <f>'1-SB'!G40</f>
        <v>2051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392" t="str">
        <f>dfName</f>
        <v>ДОГОВОРЕН ФОНД ЮГ МАРКЕТ ОПТИМУМ</v>
      </c>
      <c r="B70" s="393" t="str">
        <f>dfRG</f>
        <v>05-1401</v>
      </c>
      <c r="C70" s="394">
        <f>EndDate</f>
        <v>45046</v>
      </c>
      <c r="D70" s="399" t="s">
        <v>191</v>
      </c>
      <c r="E70" s="399" t="s">
        <v>190</v>
      </c>
      <c r="F70" s="397" t="s">
        <v>1475</v>
      </c>
      <c r="G70" s="398">
        <f>'1-SB'!G47</f>
        <v>828855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410" t="str">
        <f>dfName</f>
        <v>ДОГОВОРЕН ФОНД ЮГ МАРКЕТ ОПТИМУМ</v>
      </c>
      <c r="B71" s="411" t="str">
        <f>dfRG</f>
        <v>05-1401</v>
      </c>
      <c r="C71" s="412">
        <f>EndDate</f>
        <v>45046</v>
      </c>
      <c r="D71" s="413"/>
      <c r="E71" s="414" t="s">
        <v>196</v>
      </c>
      <c r="F71" s="415" t="s">
        <v>1476</v>
      </c>
      <c r="G71" s="416" t="str">
        <f>'2-OD'!C10</f>
        <v/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410" t="str">
        <f>dfName</f>
        <v>ДОГОВОРЕН ФОНД ЮГ МАРКЕТ ОПТИМУМ</v>
      </c>
      <c r="B72" s="411" t="str">
        <f>dfRG</f>
        <v>05-1401</v>
      </c>
      <c r="C72" s="412">
        <f>EndDate</f>
        <v>45046</v>
      </c>
      <c r="D72" s="417"/>
      <c r="E72" s="418" t="s">
        <v>198</v>
      </c>
      <c r="F72" s="415" t="s">
        <v>1476</v>
      </c>
      <c r="G72" s="416" t="str">
        <f>'2-OD'!C11</f>
        <v/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410" t="str">
        <f>dfName</f>
        <v>ДОГОВОРЕН ФОНД ЮГ МАРКЕТ ОПТИМУМ</v>
      </c>
      <c r="B73" s="411" t="str">
        <f>dfRG</f>
        <v>05-1401</v>
      </c>
      <c r="C73" s="412">
        <f>EndDate</f>
        <v>45046</v>
      </c>
      <c r="D73" s="413" t="s">
        <v>201</v>
      </c>
      <c r="E73" s="419" t="s">
        <v>200</v>
      </c>
      <c r="F73" s="415" t="s">
        <v>1476</v>
      </c>
      <c r="G73" s="416" t="str">
        <f>'2-OD'!C12</f>
        <v/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0.75" customHeight="1">
      <c r="A74" s="410" t="str">
        <f>dfName</f>
        <v>ДОГОВОРЕН ФОНД ЮГ МАРКЕТ ОПТИМУМ</v>
      </c>
      <c r="B74" s="411" t="str">
        <f>dfRG</f>
        <v>05-1401</v>
      </c>
      <c r="C74" s="412">
        <f>EndDate</f>
        <v>45046</v>
      </c>
      <c r="D74" s="413" t="s">
        <v>205</v>
      </c>
      <c r="E74" s="419" t="s">
        <v>204</v>
      </c>
      <c r="F74" s="415" t="s">
        <v>1476</v>
      </c>
      <c r="G74" s="416" t="str">
        <f>'2-OD'!C13</f>
        <v/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30.75" customHeight="1">
      <c r="A75" s="410" t="str">
        <f>dfName</f>
        <v>ДОГОВОРЕН ФОНД ЮГ МАРКЕТ ОПТИМУМ</v>
      </c>
      <c r="B75" s="411" t="str">
        <f>dfRG</f>
        <v>05-1401</v>
      </c>
      <c r="C75" s="412">
        <f>EndDate</f>
        <v>45046</v>
      </c>
      <c r="D75" s="413" t="s">
        <v>209</v>
      </c>
      <c r="E75" s="419" t="s">
        <v>208</v>
      </c>
      <c r="F75" s="415" t="s">
        <v>1476</v>
      </c>
      <c r="G75" s="416" t="str">
        <f>'2-OD'!C14</f>
        <v/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410" t="str">
        <f>dfName</f>
        <v>ДОГОВОРЕН ФОНД ЮГ МАРКЕТ ОПТИМУМ</v>
      </c>
      <c r="B76" s="411" t="str">
        <f>dfRG</f>
        <v>05-1401</v>
      </c>
      <c r="C76" s="412">
        <f>EndDate</f>
        <v>45046</v>
      </c>
      <c r="D76" s="413" t="s">
        <v>213</v>
      </c>
      <c r="E76" s="419" t="s">
        <v>212</v>
      </c>
      <c r="F76" s="415" t="s">
        <v>1476</v>
      </c>
      <c r="G76" s="416" t="str">
        <f>'2-OD'!C15</f>
        <v/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410" t="str">
        <f>dfName</f>
        <v>ДОГОВОРЕН ФОНД ЮГ МАРКЕТ ОПТИМУМ</v>
      </c>
      <c r="B77" s="411" t="str">
        <f>dfRG</f>
        <v>05-1401</v>
      </c>
      <c r="C77" s="412">
        <f>EndDate</f>
        <v>45046</v>
      </c>
      <c r="D77" s="413" t="s">
        <v>217</v>
      </c>
      <c r="E77" s="419" t="s">
        <v>216</v>
      </c>
      <c r="F77" s="415" t="s">
        <v>1476</v>
      </c>
      <c r="G77" s="416" t="str">
        <f>'2-OD'!C16</f>
        <v/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410" t="str">
        <f>dfName</f>
        <v>ДОГОВОРЕН ФОНД ЮГ МАРКЕТ ОПТИМУМ</v>
      </c>
      <c r="B78" s="411" t="str">
        <f>dfRG</f>
        <v>05-1401</v>
      </c>
      <c r="C78" s="412">
        <f>EndDate</f>
        <v>45046</v>
      </c>
      <c r="D78" s="417" t="s">
        <v>223</v>
      </c>
      <c r="E78" s="417" t="s">
        <v>222</v>
      </c>
      <c r="F78" s="415" t="s">
        <v>1476</v>
      </c>
      <c r="G78" s="416">
        <f>'2-OD'!C18</f>
        <v>0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410" t="str">
        <f>dfName</f>
        <v>ДОГОВОРЕН ФОНД ЮГ МАРКЕТ ОПТИМУМ</v>
      </c>
      <c r="B79" s="411" t="str">
        <f>dfRG</f>
        <v>05-1401</v>
      </c>
      <c r="C79" s="412">
        <f>EndDate</f>
        <v>45046</v>
      </c>
      <c r="D79" s="417"/>
      <c r="E79" s="414" t="s">
        <v>225</v>
      </c>
      <c r="F79" s="415" t="s">
        <v>1476</v>
      </c>
      <c r="G79" s="416" t="str">
        <f>'2-OD'!C19</f>
        <v/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410" t="str">
        <f>dfName</f>
        <v>ДОГОВОРЕН ФОНД ЮГ МАРКЕТ ОПТИМУМ</v>
      </c>
      <c r="B80" s="411" t="str">
        <f>dfRG</f>
        <v>05-1401</v>
      </c>
      <c r="C80" s="412">
        <f>EndDate</f>
        <v>45046</v>
      </c>
      <c r="D80" s="413" t="s">
        <v>228</v>
      </c>
      <c r="E80" s="419" t="s">
        <v>227</v>
      </c>
      <c r="F80" s="415" t="s">
        <v>1476</v>
      </c>
      <c r="G80" s="416" t="str">
        <f>'2-OD'!C20</f>
        <v/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410" t="str">
        <f>dfName</f>
        <v>ДОГОВОРЕН ФОНД ЮГ МАРКЕТ ОПТИМУМ</v>
      </c>
      <c r="B81" s="411" t="str">
        <f>dfRG</f>
        <v>05-1401</v>
      </c>
      <c r="C81" s="412">
        <f>EndDate</f>
        <v>45046</v>
      </c>
      <c r="D81" s="413" t="s">
        <v>230</v>
      </c>
      <c r="E81" s="419" t="s">
        <v>229</v>
      </c>
      <c r="F81" s="415" t="s">
        <v>1476</v>
      </c>
      <c r="G81" s="416" t="str">
        <f>'2-OD'!C21</f>
        <v/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420"/>
      <c r="B82" s="415"/>
      <c r="C82" s="412"/>
      <c r="D82" s="413" t="s">
        <v>232</v>
      </c>
      <c r="E82" s="419" t="s">
        <v>231</v>
      </c>
      <c r="F82" s="415" t="s">
        <v>1476</v>
      </c>
      <c r="G82" s="416" t="str">
        <f>'2-OD'!C22</f>
        <v/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410" t="str">
        <f>dfName</f>
        <v>ДОГОВОРЕН ФОНД ЮГ МАРКЕТ ОПТИМУМ</v>
      </c>
      <c r="B83" s="411" t="str">
        <f>dfRG</f>
        <v>05-1401</v>
      </c>
      <c r="C83" s="412">
        <f>EndDate</f>
        <v>45046</v>
      </c>
      <c r="D83" s="413" t="s">
        <v>234</v>
      </c>
      <c r="E83" s="419" t="s">
        <v>233</v>
      </c>
      <c r="F83" s="415" t="s">
        <v>1476</v>
      </c>
      <c r="G83" s="416" t="str">
        <f>'2-OD'!C23</f>
        <v/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410" t="str">
        <f>dfName</f>
        <v>ДОГОВОРЕН ФОНД ЮГ МАРКЕТ ОПТИМУМ</v>
      </c>
      <c r="B84" s="411" t="str">
        <f>dfRG</f>
        <v>05-1401</v>
      </c>
      <c r="C84" s="412">
        <f>EndDate</f>
        <v>45046</v>
      </c>
      <c r="D84" s="413" t="s">
        <v>236</v>
      </c>
      <c r="E84" s="419" t="s">
        <v>235</v>
      </c>
      <c r="F84" s="415" t="s">
        <v>1476</v>
      </c>
      <c r="G84" s="416" t="str">
        <f>'2-OD'!C24</f>
        <v/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410" t="str">
        <f>dfName</f>
        <v>ДОГОВОРЕН ФОНД ЮГ МАРКЕТ ОПТИМУМ</v>
      </c>
      <c r="B85" s="411" t="str">
        <f>dfRG</f>
        <v>05-1401</v>
      </c>
      <c r="C85" s="412">
        <f>EndDate</f>
        <v>45046</v>
      </c>
      <c r="D85" s="417" t="s">
        <v>237</v>
      </c>
      <c r="E85" s="417" t="s">
        <v>93</v>
      </c>
      <c r="F85" s="415" t="s">
        <v>1476</v>
      </c>
      <c r="G85" s="416">
        <f>'2-OD'!C25</f>
        <v>0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410" t="str">
        <f>dfName</f>
        <v>ДОГОВОРЕН ФОНД ЮГ МАРКЕТ ОПТИМУМ</v>
      </c>
      <c r="B86" s="411" t="str">
        <f>dfRG</f>
        <v>05-1401</v>
      </c>
      <c r="C86" s="412">
        <f>EndDate</f>
        <v>45046</v>
      </c>
      <c r="D86" s="417" t="s">
        <v>240</v>
      </c>
      <c r="E86" s="414" t="s">
        <v>239</v>
      </c>
      <c r="F86" s="415" t="s">
        <v>1476</v>
      </c>
      <c r="G86" s="416">
        <f>'2-OD'!C26</f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410" t="str">
        <f>dfName</f>
        <v>ДОГОВОРЕН ФОНД ЮГ МАРКЕТ ОПТИМУМ</v>
      </c>
      <c r="B87" s="411" t="str">
        <f>dfRG</f>
        <v>05-1401</v>
      </c>
      <c r="C87" s="412">
        <f>EndDate</f>
        <v>45046</v>
      </c>
      <c r="D87" s="417" t="s">
        <v>244</v>
      </c>
      <c r="E87" s="414" t="s">
        <v>243</v>
      </c>
      <c r="F87" s="415" t="s">
        <v>1476</v>
      </c>
      <c r="G87" s="416">
        <f>'2-OD'!C27</f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410" t="str">
        <f>dfName</f>
        <v>ДОГОВОРЕН ФОНД ЮГ МАРКЕТ ОПТИМУМ</v>
      </c>
      <c r="B88" s="411" t="str">
        <f>dfRG</f>
        <v>05-1401</v>
      </c>
      <c r="C88" s="412">
        <f>EndDate</f>
        <v>45046</v>
      </c>
      <c r="D88" s="417" t="s">
        <v>248</v>
      </c>
      <c r="E88" s="414" t="s">
        <v>247</v>
      </c>
      <c r="F88" s="415" t="s">
        <v>1476</v>
      </c>
      <c r="G88" s="416" t="str">
        <f>'2-OD'!C28</f>
        <v/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410" t="str">
        <f>dfName</f>
        <v>ДОГОВОРЕН ФОНД ЮГ МАРКЕТ ОПТИМУМ</v>
      </c>
      <c r="B89" s="411" t="str">
        <f>dfRG</f>
        <v>05-1401</v>
      </c>
      <c r="C89" s="412">
        <f>EndDate</f>
        <v>45046</v>
      </c>
      <c r="D89" s="417" t="s">
        <v>250</v>
      </c>
      <c r="E89" s="414" t="s">
        <v>249</v>
      </c>
      <c r="F89" s="415" t="s">
        <v>1476</v>
      </c>
      <c r="G89" s="416">
        <f>'2-OD'!C29</f>
        <v>0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410" t="str">
        <f>dfName</f>
        <v>ДОГОВОРЕН ФОНД ЮГ МАРКЕТ ОПТИМУМ</v>
      </c>
      <c r="B90" s="411" t="str">
        <f>dfRG</f>
        <v>05-1401</v>
      </c>
      <c r="C90" s="412">
        <f>EndDate</f>
        <v>45046</v>
      </c>
      <c r="D90" s="417" t="s">
        <v>254</v>
      </c>
      <c r="E90" s="414" t="s">
        <v>253</v>
      </c>
      <c r="F90" s="415" t="s">
        <v>1476</v>
      </c>
      <c r="G90" s="416">
        <f>'2-OD'!C30</f>
        <v>0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421" t="str">
        <f>dfName</f>
        <v>ДОГОВОРЕН ФОНД ЮГ МАРКЕТ ОПТИМУМ</v>
      </c>
      <c r="B91" s="422" t="str">
        <f>dfRG</f>
        <v>05-1401</v>
      </c>
      <c r="C91" s="423">
        <f>EndDate</f>
        <v>45046</v>
      </c>
      <c r="D91" s="424"/>
      <c r="E91" s="425" t="s">
        <v>197</v>
      </c>
      <c r="F91" s="426" t="s">
        <v>1477</v>
      </c>
      <c r="G91" s="427" t="str">
        <f>'2-OD'!G10</f>
        <v/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421" t="str">
        <f>dfName</f>
        <v>ДОГОВОРЕН ФОНД ЮГ МАРКЕТ ОПТИМУМ</v>
      </c>
      <c r="B92" s="422" t="str">
        <f>dfRG</f>
        <v>05-1401</v>
      </c>
      <c r="C92" s="423">
        <f>EndDate</f>
        <v>45046</v>
      </c>
      <c r="D92" s="428"/>
      <c r="E92" s="429" t="s">
        <v>199</v>
      </c>
      <c r="F92" s="426" t="s">
        <v>1477</v>
      </c>
      <c r="G92" s="427" t="str">
        <f>'2-OD'!G11</f>
        <v/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421" t="str">
        <f>dfName</f>
        <v>ДОГОВОРЕН ФОНД ЮГ МАРКЕТ ОПТИМУМ</v>
      </c>
      <c r="B93" s="422" t="str">
        <f>dfRG</f>
        <v>05-1401</v>
      </c>
      <c r="C93" s="423">
        <f>EndDate</f>
        <v>45046</v>
      </c>
      <c r="D93" s="424" t="s">
        <v>203</v>
      </c>
      <c r="E93" s="430" t="s">
        <v>202</v>
      </c>
      <c r="F93" s="426" t="s">
        <v>1477</v>
      </c>
      <c r="G93" s="427" t="str">
        <f>'2-OD'!G12</f>
        <v/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30.75" customHeight="1">
      <c r="A94" s="421" t="str">
        <f>dfName</f>
        <v>ДОГОВОРЕН ФОНД ЮГ МАРКЕТ ОПТИМУМ</v>
      </c>
      <c r="B94" s="422" t="str">
        <f>dfRG</f>
        <v>05-1401</v>
      </c>
      <c r="C94" s="423">
        <f>EndDate</f>
        <v>45046</v>
      </c>
      <c r="D94" s="424" t="s">
        <v>207</v>
      </c>
      <c r="E94" s="430" t="s">
        <v>206</v>
      </c>
      <c r="F94" s="426" t="s">
        <v>1477</v>
      </c>
      <c r="G94" s="427" t="str">
        <f>'2-OD'!G13</f>
        <v/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30.75" customHeight="1">
      <c r="A95" s="421" t="str">
        <f>dfName</f>
        <v>ДОГОВОРЕН ФОНД ЮГ МАРКЕТ ОПТИМУМ</v>
      </c>
      <c r="B95" s="422" t="str">
        <f>dfRG</f>
        <v>05-1401</v>
      </c>
      <c r="C95" s="423">
        <f>EndDate</f>
        <v>45046</v>
      </c>
      <c r="D95" s="424" t="s">
        <v>211</v>
      </c>
      <c r="E95" s="430" t="s">
        <v>210</v>
      </c>
      <c r="F95" s="426" t="s">
        <v>1477</v>
      </c>
      <c r="G95" s="427" t="str">
        <f>'2-OD'!G14</f>
        <v/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421" t="str">
        <f>dfName</f>
        <v>ДОГОВОРЕН ФОНД ЮГ МАРКЕТ ОПТИМУМ</v>
      </c>
      <c r="B96" s="422" t="str">
        <f>dfRG</f>
        <v>05-1401</v>
      </c>
      <c r="C96" s="423">
        <f>EndDate</f>
        <v>45046</v>
      </c>
      <c r="D96" s="424" t="s">
        <v>215</v>
      </c>
      <c r="E96" s="430" t="s">
        <v>214</v>
      </c>
      <c r="F96" s="426" t="s">
        <v>1477</v>
      </c>
      <c r="G96" s="427" t="str">
        <f>'2-OD'!G15</f>
        <v/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421" t="str">
        <f>dfName</f>
        <v>ДОГОВОРЕН ФОНД ЮГ МАРКЕТ ОПТИМУМ</v>
      </c>
      <c r="B97" s="422" t="str">
        <f>dfRG</f>
        <v>05-1401</v>
      </c>
      <c r="C97" s="423">
        <f>EndDate</f>
        <v>45046</v>
      </c>
      <c r="D97" s="424" t="s">
        <v>219</v>
      </c>
      <c r="E97" s="431" t="s">
        <v>218</v>
      </c>
      <c r="F97" s="426" t="s">
        <v>1477</v>
      </c>
      <c r="G97" s="427" t="str">
        <f>'2-OD'!G16</f>
        <v/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421" t="str">
        <f>dfName</f>
        <v>ДОГОВОРЕН ФОНД ЮГ МАРКЕТ ОПТИМУМ</v>
      </c>
      <c r="B98" s="422" t="str">
        <f>dfRG</f>
        <v>05-1401</v>
      </c>
      <c r="C98" s="423">
        <f>EndDate</f>
        <v>45046</v>
      </c>
      <c r="D98" s="424" t="s">
        <v>221</v>
      </c>
      <c r="E98" s="430" t="s">
        <v>220</v>
      </c>
      <c r="F98" s="426" t="s">
        <v>1477</v>
      </c>
      <c r="G98" s="427" t="str">
        <f>'2-OD'!G17</f>
        <v/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421" t="str">
        <f>dfName</f>
        <v>ДОГОВОРЕН ФОНД ЮГ МАРКЕТ ОПТИМУМ</v>
      </c>
      <c r="B99" s="422" t="str">
        <f>dfRG</f>
        <v>05-1401</v>
      </c>
      <c r="C99" s="423">
        <f>EndDate</f>
        <v>45046</v>
      </c>
      <c r="D99" s="428" t="s">
        <v>224</v>
      </c>
      <c r="E99" s="428" t="s">
        <v>222</v>
      </c>
      <c r="F99" s="426" t="s">
        <v>1477</v>
      </c>
      <c r="G99" s="427">
        <f>'2-OD'!G18</f>
        <v>0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421" t="str">
        <f>dfName</f>
        <v>ДОГОВОРЕН ФОНД ЮГ МАРКЕТ ОПТИМУМ</v>
      </c>
      <c r="B100" s="422" t="str">
        <f>dfRG</f>
        <v>05-1401</v>
      </c>
      <c r="C100" s="423">
        <f>EndDate</f>
        <v>45046</v>
      </c>
      <c r="D100" s="428"/>
      <c r="E100" s="425" t="s">
        <v>226</v>
      </c>
      <c r="F100" s="426" t="s">
        <v>1477</v>
      </c>
      <c r="G100" s="427" t="str">
        <f>'2-OD'!G19</f>
        <v/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421" t="str">
        <f>dfName</f>
        <v>ДОГОВОРЕН ФОНД ЮГ МАРКЕТ ОПТИМУМ</v>
      </c>
      <c r="B101" s="422" t="str">
        <f>dfRG</f>
        <v>05-1401</v>
      </c>
      <c r="C101" s="423">
        <f>EndDate</f>
        <v>45046</v>
      </c>
      <c r="D101" s="428" t="s">
        <v>238</v>
      </c>
      <c r="E101" s="428" t="s">
        <v>93</v>
      </c>
      <c r="F101" s="426" t="s">
        <v>1477</v>
      </c>
      <c r="G101" s="427" t="str">
        <f>'2-OD'!G25</f>
        <v/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421" t="str">
        <f>dfName</f>
        <v>ДОГОВОРЕН ФОНД ЮГ МАРКЕТ ОПТИМУМ</v>
      </c>
      <c r="B102" s="422" t="str">
        <f>dfRG</f>
        <v>05-1401</v>
      </c>
      <c r="C102" s="423">
        <f>EndDate</f>
        <v>45046</v>
      </c>
      <c r="D102" s="428" t="s">
        <v>242</v>
      </c>
      <c r="E102" s="425" t="s">
        <v>241</v>
      </c>
      <c r="F102" s="426" t="s">
        <v>1477</v>
      </c>
      <c r="G102" s="427">
        <f>'2-OD'!G26</f>
        <v>0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421" t="str">
        <f>dfName</f>
        <v>ДОГОВОРЕН ФОНД ЮГ МАРКЕТ ОПТИМУМ</v>
      </c>
      <c r="B103" s="422" t="str">
        <f>dfRG</f>
        <v>05-1401</v>
      </c>
      <c r="C103" s="423">
        <f>EndDate</f>
        <v>45046</v>
      </c>
      <c r="D103" s="428" t="s">
        <v>246</v>
      </c>
      <c r="E103" s="425" t="s">
        <v>245</v>
      </c>
      <c r="F103" s="426" t="s">
        <v>1477</v>
      </c>
      <c r="G103" s="427">
        <f>'2-OD'!G27</f>
        <v>0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421" t="str">
        <f>dfName</f>
        <v>ДОГОВОРЕН ФОНД ЮГ МАРКЕТ ОПТИМУМ</v>
      </c>
      <c r="B104" s="422" t="str">
        <f>dfRG</f>
        <v>05-1401</v>
      </c>
      <c r="C104" s="423">
        <f>EndDate</f>
        <v>45046</v>
      </c>
      <c r="D104" s="428"/>
      <c r="E104" s="425"/>
      <c r="F104" s="426" t="s">
        <v>1477</v>
      </c>
      <c r="G104" s="427" t="str">
        <f>'2-OD'!G28</f>
        <v/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421" t="str">
        <f>dfName</f>
        <v>ДОГОВОРЕН ФОНД ЮГ МАРКЕТ ОПТИМУМ</v>
      </c>
      <c r="B105" s="422" t="str">
        <f>dfRG</f>
        <v>05-1401</v>
      </c>
      <c r="C105" s="423">
        <f>EndDate</f>
        <v>45046</v>
      </c>
      <c r="D105" s="428" t="s">
        <v>252</v>
      </c>
      <c r="E105" s="425" t="s">
        <v>251</v>
      </c>
      <c r="F105" s="426" t="s">
        <v>1477</v>
      </c>
      <c r="G105" s="427">
        <f>'2-OD'!G29</f>
        <v>0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421" t="str">
        <f>dfName</f>
        <v>ДОГОВОРЕН ФОНД ЮГ МАРКЕТ ОПТИМУМ</v>
      </c>
      <c r="B106" s="422" t="str">
        <f>dfRG</f>
        <v>05-1401</v>
      </c>
      <c r="C106" s="423">
        <f>EndDate</f>
        <v>45046</v>
      </c>
      <c r="D106" s="428" t="s">
        <v>256</v>
      </c>
      <c r="E106" s="425" t="s">
        <v>255</v>
      </c>
      <c r="F106" s="426" t="s">
        <v>1477</v>
      </c>
      <c r="G106" s="427">
        <f>'2-OD'!G30</f>
        <v>0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432" t="str">
        <f>dfName</f>
        <v>ДОГОВОРЕН ФОНД ЮГ МАРКЕТ ОПТИМУМ</v>
      </c>
      <c r="B107" s="433" t="str">
        <f>dfRG</f>
        <v>05-1401</v>
      </c>
      <c r="C107" s="434">
        <f>EndDate</f>
        <v>45046</v>
      </c>
      <c r="D107" s="435"/>
      <c r="E107" s="436" t="s">
        <v>263</v>
      </c>
      <c r="F107" s="437" t="s">
        <v>1478</v>
      </c>
      <c r="G107" s="438" t="str">
        <f>'3-OPP'!E12</f>
        <v/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30.75" customHeight="1">
      <c r="A108" s="432" t="str">
        <f>dfName</f>
        <v>ДОГОВОРЕН ФОНД ЮГ МАРКЕТ ОПТИМУМ</v>
      </c>
      <c r="B108" s="433" t="str">
        <f>dfRG</f>
        <v>05-1401</v>
      </c>
      <c r="C108" s="434">
        <f>EndDate</f>
        <v>45046</v>
      </c>
      <c r="D108" s="435" t="s">
        <v>265</v>
      </c>
      <c r="E108" s="435" t="s">
        <v>264</v>
      </c>
      <c r="F108" s="437" t="s">
        <v>1478</v>
      </c>
      <c r="G108" s="438">
        <f>'3-OPP'!E13</f>
        <v>0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30.75" customHeight="1">
      <c r="A109" s="432" t="str">
        <f>dfName</f>
        <v>ДОГОВОРЕН ФОНД ЮГ МАРКЕТ ОПТИМУМ</v>
      </c>
      <c r="B109" s="433" t="str">
        <f>dfRG</f>
        <v>05-1401</v>
      </c>
      <c r="C109" s="434">
        <f>EndDate</f>
        <v>45046</v>
      </c>
      <c r="D109" s="435" t="s">
        <v>267</v>
      </c>
      <c r="E109" s="435" t="s">
        <v>266</v>
      </c>
      <c r="F109" s="437" t="s">
        <v>1478</v>
      </c>
      <c r="G109" s="438">
        <f>'3-OPP'!E14</f>
        <v>0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432" t="str">
        <f>dfName</f>
        <v>ДОГОВОРЕН ФОНД ЮГ МАРКЕТ ОПТИМУМ</v>
      </c>
      <c r="B110" s="433" t="str">
        <f>dfRG</f>
        <v>05-1401</v>
      </c>
      <c r="C110" s="434">
        <f>EndDate</f>
        <v>45046</v>
      </c>
      <c r="D110" s="435" t="s">
        <v>269</v>
      </c>
      <c r="E110" s="435" t="s">
        <v>268</v>
      </c>
      <c r="F110" s="437" t="s">
        <v>1478</v>
      </c>
      <c r="G110" s="438">
        <f>'3-OPP'!E15</f>
        <v>0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432" t="str">
        <f>dfName</f>
        <v>ДОГОВОРЕН ФОНД ЮГ МАРКЕТ ОПТИМУМ</v>
      </c>
      <c r="B111" s="433" t="str">
        <f>dfRG</f>
        <v>05-1401</v>
      </c>
      <c r="C111" s="434">
        <f>EndDate</f>
        <v>45046</v>
      </c>
      <c r="D111" s="435" t="s">
        <v>271</v>
      </c>
      <c r="E111" s="437" t="s">
        <v>270</v>
      </c>
      <c r="F111" s="437" t="s">
        <v>1478</v>
      </c>
      <c r="G111" s="438">
        <f>'3-OPP'!E16</f>
        <v>0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432" t="str">
        <f>dfName</f>
        <v>ДОГОВОРЕН ФОНД ЮГ МАРКЕТ ОПТИМУМ</v>
      </c>
      <c r="B112" s="433" t="str">
        <f>dfRG</f>
        <v>05-1401</v>
      </c>
      <c r="C112" s="434">
        <f>EndDate</f>
        <v>45046</v>
      </c>
      <c r="D112" s="435" t="s">
        <v>273</v>
      </c>
      <c r="E112" s="437" t="s">
        <v>272</v>
      </c>
      <c r="F112" s="437" t="s">
        <v>1478</v>
      </c>
      <c r="G112" s="438">
        <f>'3-OPP'!E17</f>
        <v>0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432" t="str">
        <f>dfName</f>
        <v>ДОГОВОРЕН ФОНД ЮГ МАРКЕТ ОПТИМУМ</v>
      </c>
      <c r="B113" s="433" t="str">
        <f>dfRG</f>
        <v>05-1401</v>
      </c>
      <c r="C113" s="434">
        <f>EndDate</f>
        <v>45046</v>
      </c>
      <c r="D113" s="435" t="s">
        <v>275</v>
      </c>
      <c r="E113" s="435" t="s">
        <v>274</v>
      </c>
      <c r="F113" s="437" t="s">
        <v>1478</v>
      </c>
      <c r="G113" s="438">
        <f>'3-OPP'!E18</f>
        <v>0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30.75" customHeight="1">
      <c r="A114" s="432" t="str">
        <f>dfName</f>
        <v>ДОГОВОРЕН ФОНД ЮГ МАРКЕТ ОПТИМУМ</v>
      </c>
      <c r="B114" s="433" t="str">
        <f>dfRG</f>
        <v>05-1401</v>
      </c>
      <c r="C114" s="434">
        <f>EndDate</f>
        <v>45046</v>
      </c>
      <c r="D114" s="436" t="s">
        <v>277</v>
      </c>
      <c r="E114" s="436" t="s">
        <v>276</v>
      </c>
      <c r="F114" s="437" t="s">
        <v>1478</v>
      </c>
      <c r="G114" s="438">
        <f>'3-OPP'!E19</f>
        <v>0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432" t="str">
        <f>dfName</f>
        <v>ДОГОВОРЕН ФОНД ЮГ МАРКЕТ ОПТИМУМ</v>
      </c>
      <c r="B115" s="433" t="str">
        <f>dfRG</f>
        <v>05-1401</v>
      </c>
      <c r="C115" s="434">
        <f>EndDate</f>
        <v>45046</v>
      </c>
      <c r="D115" s="435"/>
      <c r="E115" s="436" t="s">
        <v>278</v>
      </c>
      <c r="F115" s="437" t="s">
        <v>1478</v>
      </c>
      <c r="G115" s="438" t="str">
        <f>'3-OPP'!E20</f>
        <v/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30.75" customHeight="1">
      <c r="A116" s="432" t="str">
        <f>dfName</f>
        <v>ДОГОВОРЕН ФОНД ЮГ МАРКЕТ ОПТИМУМ</v>
      </c>
      <c r="B116" s="433" t="str">
        <f>dfRG</f>
        <v>05-1401</v>
      </c>
      <c r="C116" s="434">
        <f>EndDate</f>
        <v>45046</v>
      </c>
      <c r="D116" s="435" t="s">
        <v>280</v>
      </c>
      <c r="E116" s="435" t="s">
        <v>279</v>
      </c>
      <c r="F116" s="437" t="s">
        <v>1478</v>
      </c>
      <c r="G116" s="438">
        <f>'3-OPP'!E21</f>
        <v>0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30.75" customHeight="1">
      <c r="A117" s="432" t="str">
        <f>dfName</f>
        <v>ДОГОВОРЕН ФОНД ЮГ МАРКЕТ ОПТИМУМ</v>
      </c>
      <c r="B117" s="433" t="str">
        <f>dfRG</f>
        <v>05-1401</v>
      </c>
      <c r="C117" s="434">
        <f>EndDate</f>
        <v>45046</v>
      </c>
      <c r="D117" s="435" t="s">
        <v>282</v>
      </c>
      <c r="E117" s="435" t="s">
        <v>281</v>
      </c>
      <c r="F117" s="437" t="s">
        <v>1478</v>
      </c>
      <c r="G117" s="438">
        <f>'3-OPP'!E22</f>
        <v>0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432" t="str">
        <f>dfName</f>
        <v>ДОГОВОРЕН ФОНД ЮГ МАРКЕТ ОПТИМУМ</v>
      </c>
      <c r="B118" s="433" t="str">
        <f>dfRG</f>
        <v>05-1401</v>
      </c>
      <c r="C118" s="434">
        <f>EndDate</f>
        <v>45046</v>
      </c>
      <c r="D118" s="435" t="s">
        <v>284</v>
      </c>
      <c r="E118" s="435" t="s">
        <v>283</v>
      </c>
      <c r="F118" s="437" t="s">
        <v>1478</v>
      </c>
      <c r="G118" s="438">
        <f>'3-OPP'!E23</f>
        <v>0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432" t="str">
        <f>dfName</f>
        <v>ДОГОВОРЕН ФОНД ЮГ МАРКЕТ ОПТИМУМ</v>
      </c>
      <c r="B119" s="433" t="str">
        <f>dfRG</f>
        <v>05-1401</v>
      </c>
      <c r="C119" s="434">
        <f>EndDate</f>
        <v>45046</v>
      </c>
      <c r="D119" s="435" t="s">
        <v>286</v>
      </c>
      <c r="E119" s="435" t="s">
        <v>285</v>
      </c>
      <c r="F119" s="437" t="s">
        <v>1478</v>
      </c>
      <c r="G119" s="438">
        <f>'3-OPP'!E24</f>
        <v>0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432" t="str">
        <f>dfName</f>
        <v>ДОГОВОРЕН ФОНД ЮГ МАРКЕТ ОПТИМУМ</v>
      </c>
      <c r="B120" s="433" t="str">
        <f>dfRG</f>
        <v>05-1401</v>
      </c>
      <c r="C120" s="434">
        <f>EndDate</f>
        <v>45046</v>
      </c>
      <c r="D120" s="435" t="s">
        <v>288</v>
      </c>
      <c r="E120" s="437" t="s">
        <v>287</v>
      </c>
      <c r="F120" s="437" t="s">
        <v>1478</v>
      </c>
      <c r="G120" s="438">
        <f>'3-OPP'!E25</f>
        <v>0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432" t="str">
        <f>dfName</f>
        <v>ДОГОВОРЕН ФОНД ЮГ МАРКЕТ ОПТИМУМ</v>
      </c>
      <c r="B121" s="433" t="str">
        <f>dfRG</f>
        <v>05-1401</v>
      </c>
      <c r="C121" s="434">
        <f>EndDate</f>
        <v>45046</v>
      </c>
      <c r="D121" s="435" t="s">
        <v>290</v>
      </c>
      <c r="E121" s="437" t="s">
        <v>289</v>
      </c>
      <c r="F121" s="437" t="s">
        <v>1478</v>
      </c>
      <c r="G121" s="438">
        <f>'3-OPP'!E26</f>
        <v>0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432" t="str">
        <f>dfName</f>
        <v>ДОГОВОРЕН ФОНД ЮГ МАРКЕТ ОПТИМУМ</v>
      </c>
      <c r="B122" s="433" t="str">
        <f>dfRG</f>
        <v>05-1401</v>
      </c>
      <c r="C122" s="434">
        <f>EndDate</f>
        <v>45046</v>
      </c>
      <c r="D122" s="435" t="s">
        <v>292</v>
      </c>
      <c r="E122" s="437" t="s">
        <v>291</v>
      </c>
      <c r="F122" s="437" t="s">
        <v>1478</v>
      </c>
      <c r="G122" s="438">
        <f>'3-OPP'!E27</f>
        <v>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432" t="str">
        <f>dfName</f>
        <v>ДОГОВОРЕН ФОНД ЮГ МАРКЕТ ОПТИМУМ</v>
      </c>
      <c r="B123" s="433" t="str">
        <f>dfRG</f>
        <v>05-1401</v>
      </c>
      <c r="C123" s="434">
        <f>EndDate</f>
        <v>45046</v>
      </c>
      <c r="D123" s="435" t="s">
        <v>294</v>
      </c>
      <c r="E123" s="435" t="s">
        <v>293</v>
      </c>
      <c r="F123" s="437" t="s">
        <v>1478</v>
      </c>
      <c r="G123" s="438">
        <f>'3-OPP'!E28</f>
        <v>0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30.75" customHeight="1">
      <c r="A124" s="432" t="str">
        <f>dfName</f>
        <v>ДОГОВОРЕН ФОНД ЮГ МАРКЕТ ОПТИМУМ</v>
      </c>
      <c r="B124" s="433" t="str">
        <f>dfRG</f>
        <v>05-1401</v>
      </c>
      <c r="C124" s="434">
        <f>EndDate</f>
        <v>45046</v>
      </c>
      <c r="D124" s="436" t="s">
        <v>296</v>
      </c>
      <c r="E124" s="436" t="s">
        <v>295</v>
      </c>
      <c r="F124" s="437" t="s">
        <v>1478</v>
      </c>
      <c r="G124" s="438">
        <f>'3-OPP'!E29</f>
        <v>0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432" t="str">
        <f>dfName</f>
        <v>ДОГОВОРЕН ФОНД ЮГ МАРКЕТ ОПТИМУМ</v>
      </c>
      <c r="B125" s="433" t="str">
        <f>dfRG</f>
        <v>05-1401</v>
      </c>
      <c r="C125" s="434">
        <f>EndDate</f>
        <v>45046</v>
      </c>
      <c r="D125" s="435"/>
      <c r="E125" s="436" t="s">
        <v>297</v>
      </c>
      <c r="F125" s="437" t="s">
        <v>1478</v>
      </c>
      <c r="G125" s="438" t="str">
        <f>'3-OPP'!E30</f>
        <v/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432" t="str">
        <f>dfName</f>
        <v>ДОГОВОРЕН ФОНД ЮГ МАРКЕТ ОПТИМУМ</v>
      </c>
      <c r="B126" s="433" t="str">
        <f>dfRG</f>
        <v>05-1401</v>
      </c>
      <c r="C126" s="434">
        <f>EndDate</f>
        <v>45046</v>
      </c>
      <c r="D126" s="435" t="s">
        <v>299</v>
      </c>
      <c r="E126" s="435" t="s">
        <v>298</v>
      </c>
      <c r="F126" s="437" t="s">
        <v>1478</v>
      </c>
      <c r="G126" s="438">
        <f>'3-OPP'!E31</f>
        <v>0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432" t="str">
        <f>dfName</f>
        <v>ДОГОВОРЕН ФОНД ЮГ МАРКЕТ ОПТИМУМ</v>
      </c>
      <c r="B127" s="433" t="str">
        <f>dfRG</f>
        <v>05-1401</v>
      </c>
      <c r="C127" s="434">
        <f>EndDate</f>
        <v>45046</v>
      </c>
      <c r="D127" s="435" t="s">
        <v>301</v>
      </c>
      <c r="E127" s="435" t="s">
        <v>300</v>
      </c>
      <c r="F127" s="437" t="s">
        <v>1478</v>
      </c>
      <c r="G127" s="438">
        <f>'3-OPP'!E32</f>
        <v>0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432" t="str">
        <f>dfName</f>
        <v>ДОГОВОРЕН ФОНД ЮГ МАРКЕТ ОПТИМУМ</v>
      </c>
      <c r="B128" s="433" t="str">
        <f>dfRG</f>
        <v>05-1401</v>
      </c>
      <c r="C128" s="434">
        <f>EndDate</f>
        <v>45046</v>
      </c>
      <c r="D128" s="435" t="s">
        <v>303</v>
      </c>
      <c r="E128" s="435" t="s">
        <v>302</v>
      </c>
      <c r="F128" s="437" t="s">
        <v>1478</v>
      </c>
      <c r="G128" s="438">
        <f>'3-OPP'!E33</f>
        <v>0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432" t="str">
        <f>dfName</f>
        <v>ДОГОВОРЕН ФОНД ЮГ МАРКЕТ ОПТИМУМ</v>
      </c>
      <c r="B129" s="433" t="str">
        <f>dfRG</f>
        <v>05-1401</v>
      </c>
      <c r="C129" s="434">
        <f>EndDate</f>
        <v>45046</v>
      </c>
      <c r="D129" s="435" t="s">
        <v>305</v>
      </c>
      <c r="E129" s="435" t="s">
        <v>304</v>
      </c>
      <c r="F129" s="437" t="s">
        <v>1478</v>
      </c>
      <c r="G129" s="438">
        <f>'3-OPP'!E34</f>
        <v>0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30.75" customHeight="1">
      <c r="A130" s="432" t="str">
        <f>dfName</f>
        <v>ДОГОВОРЕН ФОНД ЮГ МАРКЕТ ОПТИМУМ</v>
      </c>
      <c r="B130" s="433" t="str">
        <f>dfRG</f>
        <v>05-1401</v>
      </c>
      <c r="C130" s="434">
        <f>EndDate</f>
        <v>45046</v>
      </c>
      <c r="D130" s="435" t="s">
        <v>307</v>
      </c>
      <c r="E130" s="435" t="s">
        <v>306</v>
      </c>
      <c r="F130" s="437" t="s">
        <v>1478</v>
      </c>
      <c r="G130" s="438">
        <f>'3-OPP'!E35</f>
        <v>0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30.75" customHeight="1">
      <c r="A131" s="432" t="str">
        <f>dfName</f>
        <v>ДОГОВОРЕН ФОНД ЮГ МАРКЕТ ОПТИМУМ</v>
      </c>
      <c r="B131" s="433" t="str">
        <f>dfRG</f>
        <v>05-1401</v>
      </c>
      <c r="C131" s="434">
        <f>EndDate</f>
        <v>45046</v>
      </c>
      <c r="D131" s="436" t="s">
        <v>309</v>
      </c>
      <c r="E131" s="436" t="s">
        <v>308</v>
      </c>
      <c r="F131" s="437" t="s">
        <v>1478</v>
      </c>
      <c r="G131" s="438">
        <f>'3-OPP'!E36</f>
        <v>0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30.75" customHeight="1">
      <c r="A132" s="432" t="str">
        <f>dfName</f>
        <v>ДОГОВОРЕН ФОНД ЮГ МАРКЕТ ОПТИМУМ</v>
      </c>
      <c r="B132" s="433" t="str">
        <f>dfRG</f>
        <v>05-1401</v>
      </c>
      <c r="C132" s="434">
        <f>EndDate</f>
        <v>45046</v>
      </c>
      <c r="D132" s="436" t="s">
        <v>311</v>
      </c>
      <c r="E132" s="436" t="s">
        <v>310</v>
      </c>
      <c r="F132" s="437" t="s">
        <v>1478</v>
      </c>
      <c r="G132" s="438">
        <f>'3-OPP'!E37</f>
        <v>0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30.75" customHeight="1">
      <c r="A133" s="432" t="str">
        <f>dfName</f>
        <v>ДОГОВОРЕН ФОНД ЮГ МАРКЕТ ОПТИМУМ</v>
      </c>
      <c r="B133" s="433" t="str">
        <f>dfRG</f>
        <v>05-1401</v>
      </c>
      <c r="C133" s="434">
        <f>EndDate</f>
        <v>45046</v>
      </c>
      <c r="D133" s="436" t="s">
        <v>313</v>
      </c>
      <c r="E133" s="436" t="s">
        <v>312</v>
      </c>
      <c r="F133" s="437" t="s">
        <v>1478</v>
      </c>
      <c r="G133" s="438" t="str">
        <f>'3-OPP'!E38</f>
        <v/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30.75" customHeight="1">
      <c r="A134" s="432" t="str">
        <f>dfName</f>
        <v>ДОГОВОРЕН ФОНД ЮГ МАРКЕТ ОПТИМУМ</v>
      </c>
      <c r="B134" s="433" t="str">
        <f>dfRG</f>
        <v>05-1401</v>
      </c>
      <c r="C134" s="434">
        <f>EndDate</f>
        <v>45046</v>
      </c>
      <c r="D134" s="436" t="s">
        <v>315</v>
      </c>
      <c r="E134" s="436" t="s">
        <v>314</v>
      </c>
      <c r="F134" s="437" t="s">
        <v>1478</v>
      </c>
      <c r="G134" s="438">
        <f>'3-OPP'!E39</f>
        <v>0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432" t="str">
        <f>dfName</f>
        <v>ДОГОВОРЕН ФОНД ЮГ МАРКЕТ ОПТИМУМ</v>
      </c>
      <c r="B135" s="433" t="str">
        <f>dfRG</f>
        <v>05-1401</v>
      </c>
      <c r="C135" s="434">
        <f>EndDate</f>
        <v>45046</v>
      </c>
      <c r="D135" s="435" t="s">
        <v>317</v>
      </c>
      <c r="E135" s="435" t="s">
        <v>316</v>
      </c>
      <c r="F135" s="437" t="s">
        <v>1478</v>
      </c>
      <c r="G135" s="438" t="str">
        <f>'3-OPP'!E40</f>
        <v/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30.75" customHeight="1">
      <c r="A136" s="421" t="str">
        <f>dfName</f>
        <v>ДОГОВОРЕН ФОНД ЮГ МАРКЕТ ОПТИМУМ</v>
      </c>
      <c r="B136" s="422" t="str">
        <f>dfRG</f>
        <v>05-1401</v>
      </c>
      <c r="C136" s="423">
        <f>EndDate</f>
        <v>45046</v>
      </c>
      <c r="D136" s="431" t="s">
        <v>332</v>
      </c>
      <c r="E136" s="439" t="s">
        <v>331</v>
      </c>
      <c r="F136" s="426" t="s">
        <v>1479</v>
      </c>
      <c r="G136" s="427">
        <f>'4-OSK'!I13</f>
        <v>0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421" t="str">
        <f>dfName</f>
        <v>ДОГОВОРЕН ФОНД ЮГ МАРКЕТ ОПТИМУМ</v>
      </c>
      <c r="B137" s="422" t="str">
        <f>dfRG</f>
        <v>05-1401</v>
      </c>
      <c r="C137" s="423">
        <f>EndDate</f>
        <v>45046</v>
      </c>
      <c r="D137" s="431" t="s">
        <v>334</v>
      </c>
      <c r="E137" s="439" t="s">
        <v>333</v>
      </c>
      <c r="F137" s="426" t="s">
        <v>1479</v>
      </c>
      <c r="G137" s="427">
        <f>'4-OSK'!I14</f>
        <v>823629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421" t="str">
        <f>dfName</f>
        <v>ДОГОВОРЕН ФОНД ЮГ МАРКЕТ ОПТИМУМ</v>
      </c>
      <c r="B138" s="422" t="str">
        <f>dfRG</f>
        <v>05-1401</v>
      </c>
      <c r="C138" s="423">
        <f>EndDate</f>
        <v>45046</v>
      </c>
      <c r="D138" s="431" t="s">
        <v>336</v>
      </c>
      <c r="E138" s="439" t="s">
        <v>335</v>
      </c>
      <c r="F138" s="426" t="s">
        <v>1479</v>
      </c>
      <c r="G138" s="427">
        <f>'4-OSK'!I15</f>
        <v>0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421" t="str">
        <f>dfName</f>
        <v>ДОГОВОРЕН ФОНД ЮГ МАРКЕТ ОПТИМУМ</v>
      </c>
      <c r="B139" s="422" t="str">
        <f>dfRG</f>
        <v>05-1401</v>
      </c>
      <c r="C139" s="423">
        <f>EndDate</f>
        <v>45046</v>
      </c>
      <c r="D139" s="431" t="s">
        <v>338</v>
      </c>
      <c r="E139" s="431" t="s">
        <v>337</v>
      </c>
      <c r="F139" s="426" t="s">
        <v>1479</v>
      </c>
      <c r="G139" s="427">
        <f>'4-OSK'!I16</f>
        <v>0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421" t="str">
        <f>dfName</f>
        <v>ДОГОВОРЕН ФОНД ЮГ МАРКЕТ ОПТИМУМ</v>
      </c>
      <c r="B140" s="422" t="str">
        <f>dfRG</f>
        <v>05-1401</v>
      </c>
      <c r="C140" s="423">
        <f>EndDate</f>
        <v>45046</v>
      </c>
      <c r="D140" s="431" t="s">
        <v>340</v>
      </c>
      <c r="E140" s="431" t="s">
        <v>339</v>
      </c>
      <c r="F140" s="426" t="s">
        <v>1479</v>
      </c>
      <c r="G140" s="427">
        <f>'4-OSK'!I17</f>
        <v>0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421" t="str">
        <f>dfName</f>
        <v>ДОГОВОРЕН ФОНД ЮГ МАРКЕТ ОПТИМУМ</v>
      </c>
      <c r="B141" s="422" t="str">
        <f>dfRG</f>
        <v>05-1401</v>
      </c>
      <c r="C141" s="423">
        <f>EndDate</f>
        <v>45046</v>
      </c>
      <c r="D141" s="431" t="s">
        <v>342</v>
      </c>
      <c r="E141" s="439" t="s">
        <v>341</v>
      </c>
      <c r="F141" s="426" t="s">
        <v>1479</v>
      </c>
      <c r="G141" s="427">
        <f>'4-OSK'!I18</f>
        <v>823629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421" t="str">
        <f>dfName</f>
        <v>ДОГОВОРЕН ФОНД ЮГ МАРКЕТ ОПТИМУМ</v>
      </c>
      <c r="B142" s="422" t="str">
        <f>dfRG</f>
        <v>05-1401</v>
      </c>
      <c r="C142" s="423">
        <f>EndDate</f>
        <v>45046</v>
      </c>
      <c r="D142" s="431" t="s">
        <v>344</v>
      </c>
      <c r="E142" s="439" t="s">
        <v>343</v>
      </c>
      <c r="F142" s="426" t="s">
        <v>1479</v>
      </c>
      <c r="G142" s="427">
        <f>'4-OSK'!I19</f>
        <v>0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421" t="str">
        <f>dfName</f>
        <v>ДОГОВОРЕН ФОНД ЮГ МАРКЕТ ОПТИМУМ</v>
      </c>
      <c r="B143" s="422" t="str">
        <f>dfRG</f>
        <v>05-1401</v>
      </c>
      <c r="C143" s="423">
        <f>EndDate</f>
        <v>45046</v>
      </c>
      <c r="D143" s="431" t="s">
        <v>346</v>
      </c>
      <c r="E143" s="431" t="s">
        <v>345</v>
      </c>
      <c r="F143" s="426" t="s">
        <v>1479</v>
      </c>
      <c r="G143" s="427">
        <f>'4-OSK'!I20</f>
        <v>0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421" t="str">
        <f>dfName</f>
        <v>ДОГОВОРЕН ФОНД ЮГ МАРКЕТ ОПТИМУМ</v>
      </c>
      <c r="B144" s="422" t="str">
        <f>dfRG</f>
        <v>05-1401</v>
      </c>
      <c r="C144" s="423">
        <f>EndDate</f>
        <v>45046</v>
      </c>
      <c r="D144" s="431" t="s">
        <v>348</v>
      </c>
      <c r="E144" s="431" t="s">
        <v>347</v>
      </c>
      <c r="F144" s="426" t="s">
        <v>1479</v>
      </c>
      <c r="G144" s="427">
        <f>'4-OSK'!I21</f>
        <v>0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421" t="str">
        <f>dfName</f>
        <v>ДОГОВОРЕН ФОНД ЮГ МАРКЕТ ОПТИМУМ</v>
      </c>
      <c r="B145" s="422" t="str">
        <f>dfRG</f>
        <v>05-1401</v>
      </c>
      <c r="C145" s="423">
        <f>EndDate</f>
        <v>45046</v>
      </c>
      <c r="D145" s="431" t="s">
        <v>350</v>
      </c>
      <c r="E145" s="439" t="s">
        <v>349</v>
      </c>
      <c r="F145" s="426" t="s">
        <v>1479</v>
      </c>
      <c r="G145" s="427">
        <f>'4-OSK'!I22</f>
        <v>3175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421" t="str">
        <f>dfName</f>
        <v>ДОГОВОРЕН ФОНД ЮГ МАРКЕТ ОПТИМУМ</v>
      </c>
      <c r="B146" s="422" t="str">
        <f>dfRG</f>
        <v>05-1401</v>
      </c>
      <c r="C146" s="423">
        <f>EndDate</f>
        <v>45046</v>
      </c>
      <c r="D146" s="431" t="s">
        <v>352</v>
      </c>
      <c r="E146" s="431" t="s">
        <v>351</v>
      </c>
      <c r="F146" s="426" t="s">
        <v>1479</v>
      </c>
      <c r="G146" s="427">
        <f>'4-OSK'!I23</f>
        <v>0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421" t="str">
        <f>dfName</f>
        <v>ДОГОВОРЕН ФОНД ЮГ МАРКЕТ ОПТИМУМ</v>
      </c>
      <c r="B147" s="422" t="str">
        <f>dfRG</f>
        <v>05-1401</v>
      </c>
      <c r="C147" s="423">
        <f>EndDate</f>
        <v>45046</v>
      </c>
      <c r="D147" s="431" t="s">
        <v>354</v>
      </c>
      <c r="E147" s="431" t="s">
        <v>353</v>
      </c>
      <c r="F147" s="426" t="s">
        <v>1479</v>
      </c>
      <c r="G147" s="427">
        <f>'4-OSK'!I24</f>
        <v>0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421" t="str">
        <f>dfName</f>
        <v>ДОГОВОРЕН ФОНД ЮГ МАРКЕТ ОПТИМУМ</v>
      </c>
      <c r="B148" s="422" t="str">
        <f>dfRG</f>
        <v>05-1401</v>
      </c>
      <c r="C148" s="423">
        <f>EndDate</f>
        <v>45046</v>
      </c>
      <c r="D148" s="431" t="s">
        <v>356</v>
      </c>
      <c r="E148" s="431" t="s">
        <v>355</v>
      </c>
      <c r="F148" s="426" t="s">
        <v>1479</v>
      </c>
      <c r="G148" s="427">
        <f>'4-OSK'!I25</f>
        <v>0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421" t="str">
        <f>dfName</f>
        <v>ДОГОВОРЕН ФОНД ЮГ МАРКЕТ ОПТИМУМ</v>
      </c>
      <c r="B149" s="422" t="str">
        <f>dfRG</f>
        <v>05-1401</v>
      </c>
      <c r="C149" s="423">
        <f>EndDate</f>
        <v>45046</v>
      </c>
      <c r="D149" s="431" t="s">
        <v>358</v>
      </c>
      <c r="E149" s="431" t="s">
        <v>357</v>
      </c>
      <c r="F149" s="426" t="s">
        <v>1479</v>
      </c>
      <c r="G149" s="427">
        <f>'4-OSK'!I26</f>
        <v>0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30.75" customHeight="1">
      <c r="A150" s="421" t="str">
        <f>dfName</f>
        <v>ДОГОВОРЕН ФОНД ЮГ МАРКЕТ ОПТИМУМ</v>
      </c>
      <c r="B150" s="422" t="str">
        <f>dfRG</f>
        <v>05-1401</v>
      </c>
      <c r="C150" s="423">
        <f>EndDate</f>
        <v>45046</v>
      </c>
      <c r="D150" s="431" t="s">
        <v>360</v>
      </c>
      <c r="E150" s="431" t="s">
        <v>359</v>
      </c>
      <c r="F150" s="426" t="s">
        <v>1479</v>
      </c>
      <c r="G150" s="427">
        <f>'4-OSK'!I27</f>
        <v>0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421" t="str">
        <f>dfName</f>
        <v>ДОГОВОРЕН ФОНД ЮГ МАРКЕТ ОПТИМУМ</v>
      </c>
      <c r="B151" s="422" t="str">
        <f>dfRG</f>
        <v>05-1401</v>
      </c>
      <c r="C151" s="423">
        <f>EndDate</f>
        <v>45046</v>
      </c>
      <c r="D151" s="431" t="s">
        <v>362</v>
      </c>
      <c r="E151" s="431" t="s">
        <v>361</v>
      </c>
      <c r="F151" s="426" t="s">
        <v>1479</v>
      </c>
      <c r="G151" s="427">
        <f>'4-OSK'!I28</f>
        <v>0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421" t="str">
        <f>dfName</f>
        <v>ДОГОВОРЕН ФОНД ЮГ МАРКЕТ ОПТИМУМ</v>
      </c>
      <c r="B152" s="422" t="str">
        <f>dfRG</f>
        <v>05-1401</v>
      </c>
      <c r="C152" s="423">
        <f>EndDate</f>
        <v>45046</v>
      </c>
      <c r="D152" s="431" t="s">
        <v>364</v>
      </c>
      <c r="E152" s="431" t="s">
        <v>363</v>
      </c>
      <c r="F152" s="426" t="s">
        <v>1479</v>
      </c>
      <c r="G152" s="427">
        <f>'4-OSK'!I29</f>
        <v>0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30.75" customHeight="1">
      <c r="A153" s="421" t="str">
        <f>dfName</f>
        <v>ДОГОВОРЕН ФОНД ЮГ МАРКЕТ ОПТИМУМ</v>
      </c>
      <c r="B153" s="422" t="str">
        <f>dfRG</f>
        <v>05-1401</v>
      </c>
      <c r="C153" s="423">
        <f>EndDate</f>
        <v>45046</v>
      </c>
      <c r="D153" s="431" t="s">
        <v>366</v>
      </c>
      <c r="E153" s="431" t="s">
        <v>365</v>
      </c>
      <c r="F153" s="426" t="s">
        <v>1479</v>
      </c>
      <c r="G153" s="427">
        <f>'4-OSK'!I30</f>
        <v>0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421" t="str">
        <f>dfName</f>
        <v>ДОГОВОРЕН ФОНД ЮГ МАРКЕТ ОПТИМУМ</v>
      </c>
      <c r="B154" s="422" t="str">
        <f>dfRG</f>
        <v>05-1401</v>
      </c>
      <c r="C154" s="423">
        <f>EndDate</f>
        <v>45046</v>
      </c>
      <c r="D154" s="431" t="s">
        <v>367</v>
      </c>
      <c r="E154" s="431" t="s">
        <v>361</v>
      </c>
      <c r="F154" s="426" t="s">
        <v>1479</v>
      </c>
      <c r="G154" s="427">
        <f>'4-OSK'!I31</f>
        <v>0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421" t="str">
        <f>dfName</f>
        <v>ДОГОВОРЕН ФОНД ЮГ МАРКЕТ ОПТИМУМ</v>
      </c>
      <c r="B155" s="422" t="str">
        <f>dfRG</f>
        <v>05-1401</v>
      </c>
      <c r="C155" s="423">
        <f>EndDate</f>
        <v>45046</v>
      </c>
      <c r="D155" s="431" t="s">
        <v>368</v>
      </c>
      <c r="E155" s="431" t="s">
        <v>363</v>
      </c>
      <c r="F155" s="426" t="s">
        <v>1479</v>
      </c>
      <c r="G155" s="427">
        <f>'4-OSK'!I32</f>
        <v>0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440"/>
      <c r="B156" s="426"/>
      <c r="C156" s="423"/>
      <c r="D156" s="431" t="s">
        <v>370</v>
      </c>
      <c r="E156" s="431" t="s">
        <v>369</v>
      </c>
      <c r="F156" s="426" t="s">
        <v>1479</v>
      </c>
      <c r="G156" s="427">
        <f>'4-OSK'!I33</f>
        <v>0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421" t="str">
        <f>dfName</f>
        <v>ДОГОВОРЕН ФОНД ЮГ МАРКЕТ ОПТИМУМ</v>
      </c>
      <c r="B157" s="422" t="str">
        <f>dfRG</f>
        <v>05-1401</v>
      </c>
      <c r="C157" s="423">
        <f>EndDate</f>
        <v>45046</v>
      </c>
      <c r="D157" s="431" t="s">
        <v>350</v>
      </c>
      <c r="E157" s="439" t="s">
        <v>371</v>
      </c>
      <c r="F157" s="426" t="s">
        <v>1479</v>
      </c>
      <c r="G157" s="427">
        <f>'4-OSK'!I34</f>
        <v>826804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421" t="str">
        <f>dfName</f>
        <v>ДОГОВОРЕН ФОНД ЮГ МАРКЕТ ОПТИМУМ</v>
      </c>
      <c r="B158" s="422" t="str">
        <f>dfRG</f>
        <v>05-1401</v>
      </c>
      <c r="C158" s="423">
        <f>EndDate</f>
        <v>45046</v>
      </c>
      <c r="D158" s="431" t="s">
        <v>373</v>
      </c>
      <c r="E158" s="431" t="s">
        <v>372</v>
      </c>
      <c r="F158" s="426" t="s">
        <v>1479</v>
      </c>
      <c r="G158" s="427">
        <f>'4-OSK'!I35</f>
        <v>0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30.75" customHeight="1">
      <c r="A159" s="421" t="str">
        <f>dfName</f>
        <v>ДОГОВОРЕН ФОНД ЮГ МАРКЕТ ОПТИМУМ</v>
      </c>
      <c r="B159" s="422" t="str">
        <f>dfRG</f>
        <v>05-1401</v>
      </c>
      <c r="C159" s="423">
        <f>EndDate</f>
        <v>45046</v>
      </c>
      <c r="D159" s="431" t="s">
        <v>375</v>
      </c>
      <c r="E159" s="439" t="s">
        <v>374</v>
      </c>
      <c r="F159" s="426" t="s">
        <v>1479</v>
      </c>
      <c r="G159" s="427">
        <f>'4-OSK'!I36</f>
        <v>826804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441" t="str">
        <f>dfName</f>
        <v>ДОГОВОРЕН ФОНД ЮГ МАРКЕТ ОПТИМУМ</v>
      </c>
      <c r="B160" s="442" t="str">
        <f>dfRG</f>
        <v>05-1401</v>
      </c>
      <c r="C160" s="443">
        <f>EndDate</f>
        <v>45046</v>
      </c>
      <c r="D160" s="444" t="s">
        <v>381</v>
      </c>
      <c r="E160" s="445" t="s">
        <v>1480</v>
      </c>
      <c r="F160" s="446" t="s">
        <v>1481</v>
      </c>
      <c r="G160" s="447" t="str">
        <f>'5-DI'!D11</f>
        <v/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441" t="str">
        <f>dfName</f>
        <v>ДОГОВОРЕН ФОНД ЮГ МАРКЕТ ОПТИМУМ</v>
      </c>
      <c r="B161" s="442" t="str">
        <f>dfRG</f>
        <v>05-1401</v>
      </c>
      <c r="C161" s="443">
        <f>EndDate</f>
        <v>45046</v>
      </c>
      <c r="D161" s="444" t="s">
        <v>383</v>
      </c>
      <c r="E161" s="445" t="s">
        <v>382</v>
      </c>
      <c r="F161" s="446" t="s">
        <v>1481</v>
      </c>
      <c r="G161" s="448" t="str">
        <f>'5-DI'!D12</f>
        <v/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441" t="str">
        <f>dfName</f>
        <v>ДОГОВОРЕН ФОНД ЮГ МАРКЕТ ОПТИМУМ</v>
      </c>
      <c r="B162" s="442" t="str">
        <f>dfRG</f>
        <v>05-1401</v>
      </c>
      <c r="C162" s="443">
        <f>EndDate</f>
        <v>45046</v>
      </c>
      <c r="D162" s="444" t="s">
        <v>385</v>
      </c>
      <c r="E162" s="449" t="s">
        <v>384</v>
      </c>
      <c r="F162" s="446" t="s">
        <v>1481</v>
      </c>
      <c r="G162" s="448" t="str">
        <f>'5-DI'!D13</f>
        <v/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441" t="str">
        <f>dfName</f>
        <v>ДОГОВОРЕН ФОНД ЮГ МАРКЕТ ОПТИМУМ</v>
      </c>
      <c r="B163" s="442" t="str">
        <f>dfRG</f>
        <v>05-1401</v>
      </c>
      <c r="C163" s="443">
        <f>EndDate</f>
        <v>45046</v>
      </c>
      <c r="D163" s="444" t="s">
        <v>387</v>
      </c>
      <c r="E163" s="449" t="s">
        <v>386</v>
      </c>
      <c r="F163" s="446" t="s">
        <v>1481</v>
      </c>
      <c r="G163" s="448" t="str">
        <f>'5-DI'!D14</f>
        <v/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30.75" customHeight="1">
      <c r="A164" s="441" t="str">
        <f>dfName</f>
        <v>ДОГОВОРЕН ФОНД ЮГ МАРКЕТ ОПТИМУМ</v>
      </c>
      <c r="B164" s="442" t="str">
        <f>dfRG</f>
        <v>05-1401</v>
      </c>
      <c r="C164" s="443">
        <f>EndDate</f>
        <v>45046</v>
      </c>
      <c r="D164" s="444" t="s">
        <v>389</v>
      </c>
      <c r="E164" s="449" t="s">
        <v>388</v>
      </c>
      <c r="F164" s="446" t="s">
        <v>1481</v>
      </c>
      <c r="G164" s="450" t="str">
        <f>'5-DI'!D15</f>
        <v/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441" t="str">
        <f>dfName</f>
        <v>ДОГОВОРЕН ФОНД ЮГ МАРКЕТ ОПТИМУМ</v>
      </c>
      <c r="B165" s="442" t="str">
        <f>dfRG</f>
        <v>05-1401</v>
      </c>
      <c r="C165" s="443">
        <f>EndDate</f>
        <v>45046</v>
      </c>
      <c r="D165" s="444" t="s">
        <v>391</v>
      </c>
      <c r="E165" s="449" t="s">
        <v>390</v>
      </c>
      <c r="F165" s="446" t="s">
        <v>1481</v>
      </c>
      <c r="G165" s="448" t="str">
        <f>'5-DI'!D16</f>
        <v/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30.75" customHeight="1">
      <c r="A166" s="441" t="str">
        <f>dfName</f>
        <v>ДОГОВОРЕН ФОНД ЮГ МАРКЕТ ОПТИМУМ</v>
      </c>
      <c r="B166" s="442" t="str">
        <f>dfRG</f>
        <v>05-1401</v>
      </c>
      <c r="C166" s="443">
        <f>EndDate</f>
        <v>45046</v>
      </c>
      <c r="D166" s="444" t="s">
        <v>393</v>
      </c>
      <c r="E166" s="449" t="s">
        <v>392</v>
      </c>
      <c r="F166" s="446" t="s">
        <v>1481</v>
      </c>
      <c r="G166" s="450" t="str">
        <f>'5-DI'!D17</f>
        <v/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30.75" customHeight="1">
      <c r="A167" s="441" t="str">
        <f>dfName</f>
        <v>ДОГОВОРЕН ФОНД ЮГ МАРКЕТ ОПТИМУМ</v>
      </c>
      <c r="B167" s="442" t="str">
        <f>dfRG</f>
        <v>05-1401</v>
      </c>
      <c r="C167" s="443">
        <f>EndDate</f>
        <v>45046</v>
      </c>
      <c r="D167" s="444" t="s">
        <v>395</v>
      </c>
      <c r="E167" s="449" t="s">
        <v>394</v>
      </c>
      <c r="F167" s="446" t="s">
        <v>1481</v>
      </c>
      <c r="G167" s="448" t="str">
        <f>'5-DI'!D18</f>
        <v/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30.75" customHeight="1">
      <c r="A168" s="441" t="str">
        <f>dfName</f>
        <v>ДОГОВОРЕН ФОНД ЮГ МАРКЕТ ОПТИМУМ</v>
      </c>
      <c r="B168" s="442" t="str">
        <f>dfRG</f>
        <v>05-1401</v>
      </c>
      <c r="C168" s="443">
        <f>EndDate</f>
        <v>45046</v>
      </c>
      <c r="D168" s="444" t="s">
        <v>397</v>
      </c>
      <c r="E168" s="449" t="s">
        <v>396</v>
      </c>
      <c r="F168" s="446" t="s">
        <v>1481</v>
      </c>
      <c r="G168" s="448" t="str">
        <f>'5-DI'!D19</f>
        <v/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441" t="str">
        <f>dfName</f>
        <v>ДОГОВОРЕН ФОНД ЮГ МАРКЕТ ОПТИМУМ</v>
      </c>
      <c r="B169" s="442" t="str">
        <f>dfRG</f>
        <v>05-1401</v>
      </c>
      <c r="C169" s="443">
        <f>EndDate</f>
        <v>45046</v>
      </c>
      <c r="D169" s="444" t="s">
        <v>399</v>
      </c>
      <c r="E169" s="449" t="s">
        <v>398</v>
      </c>
      <c r="F169" s="446" t="s">
        <v>1481</v>
      </c>
      <c r="G169" s="450" t="str">
        <f>'5-DI'!D20</f>
        <v/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30.75" customHeight="1">
      <c r="A170" s="441" t="str">
        <f>dfName</f>
        <v>ДОГОВОРЕН ФОНД ЮГ МАРКЕТ ОПТИМУМ</v>
      </c>
      <c r="B170" s="442" t="str">
        <f>dfRG</f>
        <v>05-1401</v>
      </c>
      <c r="C170" s="443">
        <f>EndDate</f>
        <v>45046</v>
      </c>
      <c r="D170" s="444" t="s">
        <v>401</v>
      </c>
      <c r="E170" s="449" t="s">
        <v>400</v>
      </c>
      <c r="F170" s="446" t="s">
        <v>1481</v>
      </c>
      <c r="G170" s="448" t="str">
        <f>'5-DI'!D21</f>
        <v/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441" t="str">
        <f>dfName</f>
        <v>ДОГОВОРЕН ФОНД ЮГ МАРКЕТ ОПТИМУМ</v>
      </c>
      <c r="B171" s="442" t="str">
        <f>dfRG</f>
        <v>05-1401</v>
      </c>
      <c r="C171" s="443">
        <f>EndDate</f>
        <v>45046</v>
      </c>
      <c r="D171" s="444" t="s">
        <v>403</v>
      </c>
      <c r="E171" s="446" t="s">
        <v>402</v>
      </c>
      <c r="F171" s="446" t="s">
        <v>1481</v>
      </c>
      <c r="G171" s="451" t="str">
        <f>'5-DI'!D22</f>
        <v/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441" t="str">
        <f>dfName</f>
        <v>ДОГОВОРЕН ФОНД ЮГ МАРКЕТ ОПТИМУМ</v>
      </c>
      <c r="B172" s="442" t="str">
        <f>dfRG</f>
        <v>05-1401</v>
      </c>
      <c r="C172" s="443">
        <f>EndDate</f>
        <v>45046</v>
      </c>
      <c r="D172" s="444" t="s">
        <v>405</v>
      </c>
      <c r="E172" s="446" t="s">
        <v>404</v>
      </c>
      <c r="F172" s="446" t="s">
        <v>1481</v>
      </c>
      <c r="G172" s="451" t="str">
        <f>'5-DI'!D23</f>
        <v/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441" t="str">
        <f>dfName</f>
        <v>ДОГОВОРЕН ФОНД ЮГ МАРКЕТ ОПТИМУМ</v>
      </c>
      <c r="B173" s="442" t="str">
        <f>dfRG</f>
        <v>05-1401</v>
      </c>
      <c r="C173" s="443">
        <f>EndDate</f>
        <v>45046</v>
      </c>
      <c r="D173" s="444" t="s">
        <v>407</v>
      </c>
      <c r="E173" s="446" t="s">
        <v>406</v>
      </c>
      <c r="F173" s="446" t="s">
        <v>1481</v>
      </c>
      <c r="G173" s="451" t="str">
        <f>'5-DI'!D24</f>
        <v/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441" t="str">
        <f>dfName</f>
        <v>ДОГОВОРЕН ФОНД ЮГ МАРКЕТ ОПТИМУМ</v>
      </c>
      <c r="B174" s="442" t="str">
        <f>dfRG</f>
        <v>05-1401</v>
      </c>
      <c r="C174" s="443">
        <f>EndDate</f>
        <v>45046</v>
      </c>
      <c r="D174" s="444" t="s">
        <v>409</v>
      </c>
      <c r="E174" s="446" t="s">
        <v>408</v>
      </c>
      <c r="F174" s="446" t="s">
        <v>1481</v>
      </c>
      <c r="G174" s="452" t="str">
        <f>'5-DI'!D25</f>
        <v/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441" t="str">
        <f>dfName</f>
        <v>ДОГОВОРЕН ФОНД ЮГ МАРКЕТ ОПТИМУМ</v>
      </c>
      <c r="B175" s="442" t="str">
        <f>dfRG</f>
        <v>05-1401</v>
      </c>
      <c r="C175" s="443">
        <f>EndDate</f>
        <v>45046</v>
      </c>
      <c r="D175" s="444" t="s">
        <v>411</v>
      </c>
      <c r="E175" s="446" t="s">
        <v>410</v>
      </c>
      <c r="F175" s="446" t="s">
        <v>1481</v>
      </c>
      <c r="G175" s="452" t="str">
        <f>'5-DI'!D26</f>
        <v/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441" t="str">
        <f>dfName</f>
        <v>ДОГОВОРЕН ФОНД ЮГ МАРКЕТ ОПТИМУМ</v>
      </c>
      <c r="B176" s="442" t="str">
        <f>dfRG</f>
        <v>05-1401</v>
      </c>
      <c r="C176" s="443">
        <f>EndDate</f>
        <v>45046</v>
      </c>
      <c r="D176" s="444" t="s">
        <v>413</v>
      </c>
      <c r="E176" s="446" t="s">
        <v>412</v>
      </c>
      <c r="F176" s="446" t="s">
        <v>1481</v>
      </c>
      <c r="G176" s="452" t="str">
        <f>'5-DI'!D27</f>
        <v/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441" t="str">
        <f>dfName</f>
        <v>ДОГОВОРЕН ФОНД ЮГ МАРКЕТ ОПТИМУМ</v>
      </c>
      <c r="B177" s="442" t="str">
        <f>dfRG</f>
        <v>05-1401</v>
      </c>
      <c r="C177" s="443">
        <f>EndDate</f>
        <v>45046</v>
      </c>
      <c r="D177" s="444" t="s">
        <v>415</v>
      </c>
      <c r="E177" s="446" t="s">
        <v>414</v>
      </c>
      <c r="F177" s="446" t="s">
        <v>1481</v>
      </c>
      <c r="G177" s="452" t="str">
        <f>'5-DI'!D28</f>
        <v/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30.75" customHeight="1">
      <c r="A178" s="432" t="str">
        <f>dfName</f>
        <v>ДОГОВОРЕН ФОНД ЮГ МАРКЕТ ОПТИМУМ</v>
      </c>
      <c r="B178" s="433" t="str">
        <f>dfRG</f>
        <v>05-1401</v>
      </c>
      <c r="C178" s="434">
        <f>EndDate</f>
        <v>45046</v>
      </c>
      <c r="D178" s="435" t="s">
        <v>437</v>
      </c>
      <c r="E178" s="453" t="s">
        <v>436</v>
      </c>
      <c r="F178" s="437" t="s">
        <v>1482</v>
      </c>
      <c r="G178" s="438">
        <f>'6-NNA'!Q12</f>
        <v>0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30.75" customHeight="1">
      <c r="A179" s="432" t="str">
        <f>dfName</f>
        <v>ДОГОВОРЕН ФОНД ЮГ МАРКЕТ ОПТИМУМ</v>
      </c>
      <c r="B179" s="433" t="str">
        <f>dfRG</f>
        <v>05-1401</v>
      </c>
      <c r="C179" s="434">
        <f>EndDate</f>
        <v>45046</v>
      </c>
      <c r="D179" s="435" t="s">
        <v>439</v>
      </c>
      <c r="E179" s="453" t="s">
        <v>438</v>
      </c>
      <c r="F179" s="437" t="s">
        <v>1482</v>
      </c>
      <c r="G179" s="438">
        <f>'6-NNA'!Q13</f>
        <v>0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30.75" customHeight="1">
      <c r="A180" s="432" t="str">
        <f>dfName</f>
        <v>ДОГОВОРЕН ФОНД ЮГ МАРКЕТ ОПТИМУМ</v>
      </c>
      <c r="B180" s="433" t="str">
        <f>dfRG</f>
        <v>05-1401</v>
      </c>
      <c r="C180" s="434">
        <f>EndDate</f>
        <v>45046</v>
      </c>
      <c r="D180" s="435" t="s">
        <v>441</v>
      </c>
      <c r="E180" s="453" t="s">
        <v>440</v>
      </c>
      <c r="F180" s="437" t="s">
        <v>1482</v>
      </c>
      <c r="G180" s="438">
        <f>'6-NNA'!Q14</f>
        <v>0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30.75" customHeight="1">
      <c r="A181" s="432" t="str">
        <f>dfName</f>
        <v>ДОГОВОРЕН ФОНД ЮГ МАРКЕТ ОПТИМУМ</v>
      </c>
      <c r="B181" s="433" t="str">
        <f>dfRG</f>
        <v>05-1401</v>
      </c>
      <c r="C181" s="434">
        <f>EndDate</f>
        <v>45046</v>
      </c>
      <c r="D181" s="435" t="s">
        <v>443</v>
      </c>
      <c r="E181" s="453" t="s">
        <v>442</v>
      </c>
      <c r="F181" s="437" t="s">
        <v>1482</v>
      </c>
      <c r="G181" s="438">
        <f>'6-NNA'!Q15</f>
        <v>0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30.75" customHeight="1">
      <c r="A182" s="432" t="str">
        <f>dfName</f>
        <v>ДОГОВОРЕН ФОНД ЮГ МАРКЕТ ОПТИМУМ</v>
      </c>
      <c r="B182" s="433" t="str">
        <f>dfRG</f>
        <v>05-1401</v>
      </c>
      <c r="C182" s="434">
        <f>EndDate</f>
        <v>45046</v>
      </c>
      <c r="D182" s="435" t="s">
        <v>444</v>
      </c>
      <c r="E182" s="453" t="s">
        <v>140</v>
      </c>
      <c r="F182" s="437" t="s">
        <v>1482</v>
      </c>
      <c r="G182" s="438">
        <f>'6-NNA'!Q16</f>
        <v>0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30.75" customHeight="1">
      <c r="A183" s="432" t="str">
        <f>dfName</f>
        <v>ДОГОВОРЕН ФОНД ЮГ МАРКЕТ ОПТИМУМ</v>
      </c>
      <c r="B183" s="433" t="str">
        <f>dfRG</f>
        <v>05-1401</v>
      </c>
      <c r="C183" s="434">
        <f>EndDate</f>
        <v>45046</v>
      </c>
      <c r="D183" s="435" t="s">
        <v>446</v>
      </c>
      <c r="E183" s="453" t="s">
        <v>445</v>
      </c>
      <c r="F183" s="437" t="s">
        <v>1482</v>
      </c>
      <c r="G183" s="438">
        <f>'6-NNA'!Q17</f>
        <v>0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432" t="str">
        <f>dfName</f>
        <v>ДОГОВОРЕН ФОНД ЮГ МАРКЕТ ОПТИМУМ</v>
      </c>
      <c r="B184" s="433" t="str">
        <f>dfRG</f>
        <v>05-1401</v>
      </c>
      <c r="C184" s="434">
        <f>EndDate</f>
        <v>45046</v>
      </c>
      <c r="D184" s="454" t="s">
        <v>448</v>
      </c>
      <c r="E184" s="455" t="s">
        <v>1483</v>
      </c>
      <c r="F184" s="437" t="s">
        <v>1482</v>
      </c>
      <c r="G184" s="438">
        <f>'6-NNA'!Q18</f>
        <v>0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456" t="str">
        <f>dfName</f>
        <v>ДОГОВОРЕН ФОНД ЮГ МАРКЕТ ОПТИМУМ</v>
      </c>
      <c r="B185" s="457" t="str">
        <f>dfRG</f>
        <v>05-1401</v>
      </c>
      <c r="C185" s="458">
        <f>EndDate</f>
        <v>45046</v>
      </c>
      <c r="D185" s="459"/>
      <c r="E185" s="459" t="s">
        <v>457</v>
      </c>
      <c r="F185" s="460" t="s">
        <v>1484</v>
      </c>
      <c r="G185" s="461" t="str">
        <f>'7-RP'!C12</f>
        <v> 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456" t="str">
        <f>dfName</f>
        <v>ДОГОВОРЕН ФОНД ЮГ МАРКЕТ ОПТИМУМ</v>
      </c>
      <c r="B186" s="457" t="str">
        <f>dfRG</f>
        <v>05-1401</v>
      </c>
      <c r="C186" s="458">
        <f>EndDate</f>
        <v>45046</v>
      </c>
      <c r="D186" s="462" t="s">
        <v>460</v>
      </c>
      <c r="E186" s="462" t="s">
        <v>459</v>
      </c>
      <c r="F186" s="460" t="s">
        <v>1484</v>
      </c>
      <c r="G186" s="461">
        <f>'7-RP'!C13</f>
        <v>0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456" t="str">
        <f>dfName</f>
        <v>ДОГОВОРЕН ФОНД ЮГ МАРКЕТ ОПТИМУМ</v>
      </c>
      <c r="B187" s="457" t="str">
        <f>dfRG</f>
        <v>05-1401</v>
      </c>
      <c r="C187" s="458">
        <f>EndDate</f>
        <v>45046</v>
      </c>
      <c r="D187" s="462" t="s">
        <v>462</v>
      </c>
      <c r="E187" s="462" t="s">
        <v>461</v>
      </c>
      <c r="F187" s="460" t="s">
        <v>1484</v>
      </c>
      <c r="G187" s="461">
        <f>'7-RP'!C14</f>
        <v>0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456" t="str">
        <f>dfName</f>
        <v>ДОГОВОРЕН ФОНД ЮГ МАРКЕТ ОПТИМУМ</v>
      </c>
      <c r="B188" s="457" t="str">
        <f>dfRG</f>
        <v>05-1401</v>
      </c>
      <c r="C188" s="458">
        <f>EndDate</f>
        <v>45046</v>
      </c>
      <c r="D188" s="462" t="s">
        <v>464</v>
      </c>
      <c r="E188" s="462" t="s">
        <v>463</v>
      </c>
      <c r="F188" s="460" t="s">
        <v>1484</v>
      </c>
      <c r="G188" s="461">
        <f>'7-RP'!C15</f>
        <v>0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456" t="str">
        <f>dfName</f>
        <v>ДОГОВОРЕН ФОНД ЮГ МАРКЕТ ОПТИМУМ</v>
      </c>
      <c r="B189" s="457" t="str">
        <f>dfRG</f>
        <v>05-1401</v>
      </c>
      <c r="C189" s="458">
        <f>EndDate</f>
        <v>45046</v>
      </c>
      <c r="D189" s="462" t="s">
        <v>466</v>
      </c>
      <c r="E189" s="462" t="s">
        <v>465</v>
      </c>
      <c r="F189" s="460" t="s">
        <v>1484</v>
      </c>
      <c r="G189" s="461">
        <f>'7-RP'!C16</f>
        <v>0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456" t="str">
        <f>dfName</f>
        <v>ДОГОВОРЕН ФОНД ЮГ МАРКЕТ ОПТИМУМ</v>
      </c>
      <c r="B190" s="457" t="str">
        <f>dfRG</f>
        <v>05-1401</v>
      </c>
      <c r="C190" s="458">
        <f>EndDate</f>
        <v>45046</v>
      </c>
      <c r="D190" s="462" t="s">
        <v>468</v>
      </c>
      <c r="E190" s="462" t="s">
        <v>467</v>
      </c>
      <c r="F190" s="460" t="s">
        <v>1484</v>
      </c>
      <c r="G190" s="461">
        <f>'7-RP'!C17</f>
        <v>0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456" t="str">
        <f>dfName</f>
        <v>ДОГОВОРЕН ФОНД ЮГ МАРКЕТ ОПТИМУМ</v>
      </c>
      <c r="B191" s="457" t="str">
        <f>dfRG</f>
        <v>05-1401</v>
      </c>
      <c r="C191" s="458">
        <f>EndDate</f>
        <v>45046</v>
      </c>
      <c r="D191" s="462" t="s">
        <v>470</v>
      </c>
      <c r="E191" s="462" t="s">
        <v>469</v>
      </c>
      <c r="F191" s="460" t="s">
        <v>1484</v>
      </c>
      <c r="G191" s="461">
        <f>'7-RP'!C18</f>
        <v>0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456" t="str">
        <f>dfName</f>
        <v>ДОГОВОРЕН ФОНД ЮГ МАРКЕТ ОПТИМУМ</v>
      </c>
      <c r="B192" s="457" t="str">
        <f>dfRG</f>
        <v>05-1401</v>
      </c>
      <c r="C192" s="458">
        <f>EndDate</f>
        <v>45046</v>
      </c>
      <c r="D192" s="462" t="s">
        <v>471</v>
      </c>
      <c r="E192" s="462" t="s">
        <v>140</v>
      </c>
      <c r="F192" s="460" t="s">
        <v>1484</v>
      </c>
      <c r="G192" s="461">
        <f>'7-RP'!C19</f>
        <v>0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30.75" customHeight="1">
      <c r="A193" s="456" t="str">
        <f>dfName</f>
        <v>ДОГОВОРЕН ФОНД ЮГ МАРКЕТ ОПТИМУМ</v>
      </c>
      <c r="B193" s="457" t="str">
        <f>dfRG</f>
        <v>05-1401</v>
      </c>
      <c r="C193" s="458">
        <f>EndDate</f>
        <v>45046</v>
      </c>
      <c r="D193" s="462" t="s">
        <v>473</v>
      </c>
      <c r="E193" s="462" t="s">
        <v>472</v>
      </c>
      <c r="F193" s="460" t="s">
        <v>1484</v>
      </c>
      <c r="G193" s="461">
        <f>'7-RP'!C20</f>
        <v>0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456" t="str">
        <f>dfName</f>
        <v>ДОГОВОРЕН ФОНД ЮГ МАРКЕТ ОПТИМУМ</v>
      </c>
      <c r="B194" s="457" t="str">
        <f>dfRG</f>
        <v>05-1401</v>
      </c>
      <c r="C194" s="458">
        <f>EndDate</f>
        <v>45046</v>
      </c>
      <c r="D194" s="462" t="s">
        <v>475</v>
      </c>
      <c r="E194" s="462" t="s">
        <v>474</v>
      </c>
      <c r="F194" s="460" t="s">
        <v>1484</v>
      </c>
      <c r="G194" s="461">
        <f>'7-RP'!C21</f>
        <v>0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456" t="str">
        <f>dfName</f>
        <v>ДОГОВОРЕН ФОНД ЮГ МАРКЕТ ОПТИМУМ</v>
      </c>
      <c r="B195" s="457" t="str">
        <f>dfRG</f>
        <v>05-1401</v>
      </c>
      <c r="C195" s="458">
        <f>EndDate</f>
        <v>45046</v>
      </c>
      <c r="D195" s="462" t="s">
        <v>477</v>
      </c>
      <c r="E195" s="462" t="s">
        <v>476</v>
      </c>
      <c r="F195" s="460" t="s">
        <v>1484</v>
      </c>
      <c r="G195" s="461">
        <f>'7-RP'!C22</f>
        <v>0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456" t="str">
        <f>dfName</f>
        <v>ДОГОВОРЕН ФОНД ЮГ МАРКЕТ ОПТИМУМ</v>
      </c>
      <c r="B196" s="457" t="str">
        <f>dfRG</f>
        <v>05-1401</v>
      </c>
      <c r="C196" s="458">
        <f>EndDate</f>
        <v>45046</v>
      </c>
      <c r="D196" s="462" t="s">
        <v>478</v>
      </c>
      <c r="E196" s="462" t="s">
        <v>140</v>
      </c>
      <c r="F196" s="460" t="s">
        <v>1484</v>
      </c>
      <c r="G196" s="461">
        <f>'7-RP'!C23</f>
        <v>0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456" t="str">
        <f>dfName</f>
        <v>ДОГОВОРЕН ФОНД ЮГ МАРКЕТ ОПТИМУМ</v>
      </c>
      <c r="B197" s="457" t="str">
        <f>dfRG</f>
        <v>05-1401</v>
      </c>
      <c r="C197" s="458">
        <f>EndDate</f>
        <v>45046</v>
      </c>
      <c r="D197" s="462" t="s">
        <v>480</v>
      </c>
      <c r="E197" s="462" t="s">
        <v>479</v>
      </c>
      <c r="F197" s="460" t="s">
        <v>1484</v>
      </c>
      <c r="G197" s="461">
        <f>'7-RP'!C24</f>
        <v>0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456" t="str">
        <f>dfName</f>
        <v>ДОГОВОРЕН ФОНД ЮГ МАРКЕТ ОПТИМУМ</v>
      </c>
      <c r="B198" s="457" t="str">
        <f>dfRG</f>
        <v>05-1401</v>
      </c>
      <c r="C198" s="458">
        <f>EndDate</f>
        <v>45046</v>
      </c>
      <c r="D198" s="462" t="s">
        <v>482</v>
      </c>
      <c r="E198" s="459" t="s">
        <v>481</v>
      </c>
      <c r="F198" s="460" t="s">
        <v>1484</v>
      </c>
      <c r="G198" s="461">
        <f>'7-RP'!C25</f>
        <v>0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441" t="str">
        <f>dfName</f>
        <v>ДОГОВОРЕН ФОНД ЮГ МАРКЕТ ОПТИМУМ</v>
      </c>
      <c r="B199" s="442" t="str">
        <f>dfRG</f>
        <v>05-1401</v>
      </c>
      <c r="C199" s="443">
        <f>EndDate</f>
        <v>45046</v>
      </c>
      <c r="D199" s="463"/>
      <c r="E199" s="464" t="s">
        <v>488</v>
      </c>
      <c r="F199" s="446" t="s">
        <v>1485</v>
      </c>
      <c r="G199" s="465" t="str">
        <f>'7-RP'!C31</f>
        <v/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441" t="str">
        <f>dfName</f>
        <v>ДОГОВОРЕН ФОНД ЮГ МАРКЕТ ОПТИМУМ</v>
      </c>
      <c r="B200" s="442" t="str">
        <f>dfRG</f>
        <v>05-1401</v>
      </c>
      <c r="C200" s="443">
        <f>EndDate</f>
        <v>45046</v>
      </c>
      <c r="D200" s="449" t="s">
        <v>490</v>
      </c>
      <c r="E200" s="466" t="s">
        <v>489</v>
      </c>
      <c r="F200" s="446" t="s">
        <v>1485</v>
      </c>
      <c r="G200" s="465">
        <f>'7-RP'!C32</f>
        <v>0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441" t="str">
        <f>dfName</f>
        <v>ДОГОВОРЕН ФОНД ЮГ МАРКЕТ ОПТИМУМ</v>
      </c>
      <c r="B201" s="442" t="str">
        <f>dfRG</f>
        <v>05-1401</v>
      </c>
      <c r="C201" s="443">
        <f>EndDate</f>
        <v>45046</v>
      </c>
      <c r="D201" s="449" t="s">
        <v>492</v>
      </c>
      <c r="E201" s="466" t="s">
        <v>1486</v>
      </c>
      <c r="F201" s="446" t="s">
        <v>1485</v>
      </c>
      <c r="G201" s="465">
        <f>'7-RP'!C33</f>
        <v>0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441" t="str">
        <f>dfName</f>
        <v>ДОГОВОРЕН ФОНД ЮГ МАРКЕТ ОПТИМУМ</v>
      </c>
      <c r="B202" s="442" t="str">
        <f>dfRG</f>
        <v>05-1401</v>
      </c>
      <c r="C202" s="443">
        <f>EndDate</f>
        <v>45046</v>
      </c>
      <c r="D202" s="449" t="s">
        <v>494</v>
      </c>
      <c r="E202" s="466" t="s">
        <v>493</v>
      </c>
      <c r="F202" s="446" t="s">
        <v>1485</v>
      </c>
      <c r="G202" s="465">
        <f>'7-RP'!C34</f>
        <v>0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441" t="str">
        <f>dfName</f>
        <v>ДОГОВОРЕН ФОНД ЮГ МАРКЕТ ОПТИМУМ</v>
      </c>
      <c r="B203" s="442" t="str">
        <f>dfRG</f>
        <v>05-1401</v>
      </c>
      <c r="C203" s="443">
        <f>EndDate</f>
        <v>45046</v>
      </c>
      <c r="D203" s="449" t="s">
        <v>496</v>
      </c>
      <c r="E203" s="466" t="s">
        <v>495</v>
      </c>
      <c r="F203" s="446" t="s">
        <v>1485</v>
      </c>
      <c r="G203" s="465">
        <f>'7-RP'!C35</f>
        <v>0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441" t="str">
        <f>dfName</f>
        <v>ДОГОВОРЕН ФОНД ЮГ МАРКЕТ ОПТИМУМ</v>
      </c>
      <c r="B204" s="442" t="str">
        <f>dfRG</f>
        <v>05-1401</v>
      </c>
      <c r="C204" s="443">
        <f>EndDate</f>
        <v>45046</v>
      </c>
      <c r="D204" s="449" t="s">
        <v>498</v>
      </c>
      <c r="E204" s="466" t="s">
        <v>497</v>
      </c>
      <c r="F204" s="446" t="s">
        <v>1485</v>
      </c>
      <c r="G204" s="465">
        <f>'7-RP'!C36</f>
        <v>0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441" t="str">
        <f>dfName</f>
        <v>ДОГОВОРЕН ФОНД ЮГ МАРКЕТ ОПТИМУМ</v>
      </c>
      <c r="B205" s="442" t="str">
        <f>dfRG</f>
        <v>05-1401</v>
      </c>
      <c r="C205" s="443">
        <f>EndDate</f>
        <v>45046</v>
      </c>
      <c r="D205" s="449" t="s">
        <v>499</v>
      </c>
      <c r="E205" s="466" t="s">
        <v>146</v>
      </c>
      <c r="F205" s="446" t="s">
        <v>1485</v>
      </c>
      <c r="G205" s="465">
        <f>'7-RP'!C37</f>
        <v>0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441" t="str">
        <f>dfName</f>
        <v>ДОГОВОРЕН ФОНД ЮГ МАРКЕТ ОПТИМУМ</v>
      </c>
      <c r="B206" s="442" t="str">
        <f>dfRG</f>
        <v>05-1401</v>
      </c>
      <c r="C206" s="443">
        <f>EndDate</f>
        <v>45046</v>
      </c>
      <c r="D206" s="449" t="s">
        <v>500</v>
      </c>
      <c r="E206" s="466" t="s">
        <v>150</v>
      </c>
      <c r="F206" s="446" t="s">
        <v>1485</v>
      </c>
      <c r="G206" s="465">
        <f>'7-RP'!C38</f>
        <v>0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441" t="str">
        <f>dfName</f>
        <v>ДОГОВОРЕН ФОНД ЮГ МАРКЕТ ОПТИМУМ</v>
      </c>
      <c r="B207" s="442" t="str">
        <f>dfRG</f>
        <v>05-1401</v>
      </c>
      <c r="C207" s="443">
        <f>EndDate</f>
        <v>45046</v>
      </c>
      <c r="D207" s="449" t="s">
        <v>501</v>
      </c>
      <c r="E207" s="466" t="s">
        <v>154</v>
      </c>
      <c r="F207" s="446" t="s">
        <v>1485</v>
      </c>
      <c r="G207" s="465">
        <f>'7-RP'!C39</f>
        <v>0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441" t="str">
        <f>dfName</f>
        <v>ДОГОВОРЕН ФОНД ЮГ МАРКЕТ ОПТИМУМ</v>
      </c>
      <c r="B208" s="442" t="str">
        <f>dfRG</f>
        <v>05-1401</v>
      </c>
      <c r="C208" s="443">
        <f>EndDate</f>
        <v>45046</v>
      </c>
      <c r="D208" s="449" t="s">
        <v>502</v>
      </c>
      <c r="E208" s="466" t="s">
        <v>158</v>
      </c>
      <c r="F208" s="446" t="s">
        <v>1485</v>
      </c>
      <c r="G208" s="465">
        <f>'7-RP'!C40</f>
        <v>0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441" t="str">
        <f>dfName</f>
        <v>ДОГОВОРЕН ФОНД ЮГ МАРКЕТ ОПТИМУМ</v>
      </c>
      <c r="B209" s="442" t="str">
        <f>dfRG</f>
        <v>05-1401</v>
      </c>
      <c r="C209" s="443">
        <f>EndDate</f>
        <v>45046</v>
      </c>
      <c r="D209" s="449" t="s">
        <v>504</v>
      </c>
      <c r="E209" s="466" t="s">
        <v>503</v>
      </c>
      <c r="F209" s="446" t="s">
        <v>1485</v>
      </c>
      <c r="G209" s="465">
        <f>'7-RP'!C41</f>
        <v>0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30.75" customHeight="1">
      <c r="A210" s="441" t="str">
        <f>dfName</f>
        <v>ДОГОВОРЕН ФОНД ЮГ МАРКЕТ ОПТИМУМ</v>
      </c>
      <c r="B210" s="442" t="str">
        <f>dfRG</f>
        <v>05-1401</v>
      </c>
      <c r="C210" s="443">
        <f>EndDate</f>
        <v>45046</v>
      </c>
      <c r="D210" s="449" t="s">
        <v>506</v>
      </c>
      <c r="E210" s="466" t="s">
        <v>505</v>
      </c>
      <c r="F210" s="446" t="s">
        <v>1485</v>
      </c>
      <c r="G210" s="465">
        <f>'7-RP'!C42</f>
        <v>0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30.75" customHeight="1">
      <c r="A211" s="441" t="str">
        <f>dfName</f>
        <v>ДОГОВОРЕН ФОНД ЮГ МАРКЕТ ОПТИМУМ</v>
      </c>
      <c r="B211" s="442" t="str">
        <f>dfRG</f>
        <v>05-1401</v>
      </c>
      <c r="C211" s="443">
        <f>EndDate</f>
        <v>45046</v>
      </c>
      <c r="D211" s="449" t="s">
        <v>507</v>
      </c>
      <c r="E211" s="466" t="s">
        <v>169</v>
      </c>
      <c r="F211" s="446" t="s">
        <v>1485</v>
      </c>
      <c r="G211" s="465">
        <f>'7-RP'!C43</f>
        <v>0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441" t="str">
        <f>dfName</f>
        <v>ДОГОВОРЕН ФОНД ЮГ МАРКЕТ ОПТИМУМ</v>
      </c>
      <c r="B212" s="442" t="str">
        <f>dfRG</f>
        <v>05-1401</v>
      </c>
      <c r="C212" s="443">
        <f>EndDate</f>
        <v>45046</v>
      </c>
      <c r="D212" s="449" t="s">
        <v>509</v>
      </c>
      <c r="E212" s="466" t="s">
        <v>508</v>
      </c>
      <c r="F212" s="446" t="s">
        <v>1485</v>
      </c>
      <c r="G212" s="465">
        <f>'7-RP'!C44</f>
        <v>0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441" t="str">
        <f>dfName</f>
        <v>ДОГОВОРЕН ФОНД ЮГ МАРКЕТ ОПТИМУМ</v>
      </c>
      <c r="B213" s="442" t="str">
        <f>dfRG</f>
        <v>05-1401</v>
      </c>
      <c r="C213" s="443">
        <f>EndDate</f>
        <v>45046</v>
      </c>
      <c r="D213" s="449" t="s">
        <v>511</v>
      </c>
      <c r="E213" s="466" t="s">
        <v>510</v>
      </c>
      <c r="F213" s="446" t="s">
        <v>1485</v>
      </c>
      <c r="G213" s="465">
        <f>'7-RP'!C45</f>
        <v>0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467" t="str">
        <f>dfName</f>
        <v>ДОГОВОРЕН ФОНД ЮГ МАРКЕТ ОПТИМУМ</v>
      </c>
      <c r="B214" s="468" t="str">
        <f>dfRG</f>
        <v>05-1401</v>
      </c>
      <c r="C214" s="469">
        <f>EndDate</f>
        <v>45046</v>
      </c>
      <c r="D214" s="470" t="s">
        <v>513</v>
      </c>
      <c r="E214" s="471" t="s">
        <v>512</v>
      </c>
      <c r="F214" s="472" t="s">
        <v>1485</v>
      </c>
      <c r="G214" s="473">
        <f>'7-RP'!C46</f>
        <v>0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12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12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12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12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12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12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12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12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12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12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12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12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12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12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12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12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12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12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12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12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12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12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12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12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12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12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12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12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12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12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12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12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12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12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12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12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12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12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12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12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12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12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12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12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12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12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12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12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12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12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12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12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12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12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12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12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12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12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12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12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12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12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12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12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12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12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12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12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12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12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12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12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12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12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12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12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12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12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12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12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12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12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12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12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12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12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12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12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12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12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12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12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12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12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12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12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12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12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12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12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12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12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12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12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12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12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12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12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12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12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12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12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12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12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12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12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12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12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12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12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12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12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12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12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12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12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12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12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12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12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12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12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12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12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12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12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12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12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12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12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12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12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12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12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12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12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12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12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12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12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12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12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12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12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12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12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12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12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12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12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12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12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12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12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12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12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12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12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12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12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12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12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12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12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12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12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12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12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12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12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12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12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12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12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12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12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12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12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12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12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12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12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12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12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12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12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12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12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12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12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12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12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12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12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12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12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12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12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12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12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12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12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12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12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12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12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12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12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12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12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12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12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12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12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12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12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12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12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12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12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12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12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12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12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12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12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12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12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12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12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12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12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12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12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12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12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12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12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12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12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12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12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12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12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12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12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12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12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12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12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12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12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12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12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12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12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12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12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12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12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12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12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12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12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12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12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12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12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12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12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12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12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12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12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12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12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12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12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12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12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12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12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12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12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12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12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12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12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12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12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12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12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12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12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12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12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12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12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12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12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12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12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12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12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12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12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12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12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12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12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12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12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12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12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12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12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12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12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12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12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12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12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12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12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12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12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12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12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12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12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12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12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12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12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12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12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12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12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12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12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12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12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12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12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12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12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12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12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12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12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12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12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12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12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12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12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12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12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12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12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12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12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12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12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12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12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12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12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12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12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12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12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12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12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12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12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12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12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12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12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12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12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12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12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12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12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12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12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12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12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12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12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12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12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12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12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12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12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12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12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12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12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12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12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12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12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12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12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12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12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12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12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12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12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12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12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12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12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12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12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12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12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12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12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12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12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12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12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12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12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12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12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12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12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12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12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12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12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12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12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12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12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12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12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12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12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12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12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12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12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12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12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12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12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12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12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12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12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12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12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12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12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12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12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12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12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12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12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12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12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12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12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12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12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12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12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12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12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12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12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12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12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12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12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12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12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12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12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12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12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12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12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12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12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12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12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12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12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12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12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12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12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12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12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12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12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12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12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12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12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12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12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12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12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12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12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12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12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12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12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12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12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12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12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12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12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12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12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12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12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12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12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12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12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12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12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12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12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12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12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12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12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12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12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12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12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12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12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12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12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12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12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12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12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12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12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12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12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12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12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12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12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12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12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12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12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12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12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12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12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12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12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12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12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12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12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12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12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12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12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12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12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12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12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12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12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12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12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12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12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12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12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12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12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12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12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12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12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12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12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12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12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12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12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12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12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12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12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12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12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12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12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12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12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12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12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12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12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12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12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12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12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12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12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12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12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12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12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12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12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12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12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12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12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12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12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12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12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12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12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12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12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12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12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12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12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12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12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12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12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12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12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12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12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12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12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12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12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12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12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12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12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12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12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12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12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12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12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12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12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12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12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12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12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12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12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12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12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12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12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12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12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12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12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12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12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12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12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12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12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12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12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12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12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12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12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12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12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12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12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12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12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12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12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12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12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12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12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12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12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12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12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12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12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12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12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12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12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12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12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12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12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12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12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12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12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12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12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12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12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12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12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12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12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12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12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12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12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12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12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12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12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12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12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12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12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12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12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12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12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12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12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12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12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12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12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12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12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12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12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12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12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12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12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12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0"/>
    <col customWidth="1" min="3" max="3" width="9.13"/>
    <col customWidth="1" min="4" max="4" width="8.0"/>
    <col customWidth="1" min="5" max="5" width="65.5"/>
    <col customWidth="1" min="6" max="6" width="9.13"/>
    <col customWidth="1" min="7" max="7" width="12.5"/>
    <col customWidth="1" min="8" max="8" width="31.13"/>
    <col customWidth="1" min="9" max="10" width="9.13"/>
    <col customWidth="1" min="11" max="26" width="8.0"/>
  </cols>
  <sheetData>
    <row r="1" ht="15.0" customHeight="1">
      <c r="A1" s="329" t="s">
        <v>1487</v>
      </c>
      <c r="B1" s="329"/>
      <c r="C1" s="329"/>
      <c r="D1" s="329" t="s">
        <v>1488</v>
      </c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ht="15.0" customHeight="1">
      <c r="A2" s="20" t="s">
        <v>574</v>
      </c>
      <c r="B2" s="20" t="s">
        <v>591</v>
      </c>
      <c r="C2" s="20"/>
      <c r="D2" s="20" t="s">
        <v>592</v>
      </c>
      <c r="E2" s="20" t="s">
        <v>593</v>
      </c>
      <c r="F2" s="20"/>
      <c r="G2" s="329" t="s">
        <v>1489</v>
      </c>
      <c r="H2" s="20"/>
      <c r="I2" s="20"/>
      <c r="J2" s="329" t="s">
        <v>1490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 t="s">
        <v>572</v>
      </c>
      <c r="B3" s="20" t="s">
        <v>596</v>
      </c>
      <c r="C3" s="20"/>
      <c r="D3" s="20" t="s">
        <v>597</v>
      </c>
      <c r="E3" s="20" t="s">
        <v>598</v>
      </c>
      <c r="F3" s="20"/>
      <c r="G3" s="474" t="s">
        <v>599</v>
      </c>
      <c r="H3" s="475" t="s">
        <v>600</v>
      </c>
      <c r="I3" s="20"/>
      <c r="J3" s="20" t="s">
        <v>601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0" t="s">
        <v>602</v>
      </c>
      <c r="B4" s="20" t="s">
        <v>603</v>
      </c>
      <c r="C4" s="20"/>
      <c r="D4" s="20" t="s">
        <v>604</v>
      </c>
      <c r="E4" s="20" t="s">
        <v>605</v>
      </c>
      <c r="F4" s="20"/>
      <c r="G4" s="474" t="s">
        <v>606</v>
      </c>
      <c r="H4" s="475" t="s">
        <v>607</v>
      </c>
      <c r="I4" s="20"/>
      <c r="J4" s="20" t="s">
        <v>608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 t="s">
        <v>609</v>
      </c>
      <c r="B5" s="20" t="s">
        <v>610</v>
      </c>
      <c r="C5" s="20"/>
      <c r="D5" s="20" t="s">
        <v>611</v>
      </c>
      <c r="E5" s="20" t="s">
        <v>612</v>
      </c>
      <c r="F5" s="20"/>
      <c r="G5" s="474" t="s">
        <v>613</v>
      </c>
      <c r="H5" s="475" t="s">
        <v>614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 t="s">
        <v>615</v>
      </c>
      <c r="B6" s="20" t="s">
        <v>616</v>
      </c>
      <c r="C6" s="20"/>
      <c r="D6" s="20" t="s">
        <v>617</v>
      </c>
      <c r="E6" s="20" t="s">
        <v>618</v>
      </c>
      <c r="F6" s="20"/>
      <c r="G6" s="474" t="s">
        <v>619</v>
      </c>
      <c r="H6" s="475" t="s">
        <v>620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 t="s">
        <v>621</v>
      </c>
      <c r="B7" s="20" t="s">
        <v>622</v>
      </c>
      <c r="C7" s="20"/>
      <c r="D7" s="20" t="s">
        <v>623</v>
      </c>
      <c r="E7" s="20" t="s">
        <v>624</v>
      </c>
      <c r="F7" s="20"/>
      <c r="G7" s="474" t="s">
        <v>625</v>
      </c>
      <c r="H7" s="475" t="s">
        <v>626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 t="s">
        <v>570</v>
      </c>
      <c r="B8" s="20" t="s">
        <v>627</v>
      </c>
      <c r="C8" s="20"/>
      <c r="D8" s="20" t="s">
        <v>628</v>
      </c>
      <c r="E8" s="20" t="s">
        <v>629</v>
      </c>
      <c r="F8" s="20"/>
      <c r="G8" s="474" t="s">
        <v>630</v>
      </c>
      <c r="H8" s="475" t="s">
        <v>631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 t="s">
        <v>632</v>
      </c>
      <c r="B9" s="20" t="s">
        <v>633</v>
      </c>
      <c r="C9" s="20"/>
      <c r="D9" s="20" t="s">
        <v>634</v>
      </c>
      <c r="E9" s="20" t="s">
        <v>635</v>
      </c>
      <c r="F9" s="20"/>
      <c r="G9" s="474" t="s">
        <v>636</v>
      </c>
      <c r="H9" s="475" t="s">
        <v>637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 t="s">
        <v>638</v>
      </c>
      <c r="B10" s="20" t="s">
        <v>639</v>
      </c>
      <c r="C10" s="20"/>
      <c r="D10" s="20" t="s">
        <v>640</v>
      </c>
      <c r="E10" s="20" t="s">
        <v>641</v>
      </c>
      <c r="F10" s="20"/>
      <c r="G10" s="474" t="s">
        <v>642</v>
      </c>
      <c r="H10" s="475" t="s">
        <v>643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 t="s">
        <v>644</v>
      </c>
      <c r="B11" s="20" t="s">
        <v>644</v>
      </c>
      <c r="C11" s="20"/>
      <c r="D11" s="20" t="s">
        <v>645</v>
      </c>
      <c r="E11" s="20" t="s">
        <v>646</v>
      </c>
      <c r="F11" s="20"/>
      <c r="G11" s="474" t="s">
        <v>647</v>
      </c>
      <c r="H11" s="475" t="s">
        <v>648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20" t="s">
        <v>649</v>
      </c>
      <c r="E12" s="20" t="s">
        <v>650</v>
      </c>
      <c r="F12" s="20"/>
      <c r="G12" s="474" t="s">
        <v>651</v>
      </c>
      <c r="H12" s="475" t="s">
        <v>652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6.25" customHeight="1">
      <c r="A13" s="20"/>
      <c r="B13" s="20"/>
      <c r="C13" s="20"/>
      <c r="D13" s="20" t="s">
        <v>653</v>
      </c>
      <c r="E13" s="20" t="s">
        <v>654</v>
      </c>
      <c r="F13" s="20"/>
      <c r="G13" s="474" t="s">
        <v>655</v>
      </c>
      <c r="H13" s="475" t="s">
        <v>656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 t="s">
        <v>657</v>
      </c>
      <c r="E14" s="20" t="s">
        <v>658</v>
      </c>
      <c r="F14" s="20"/>
      <c r="G14" s="474" t="s">
        <v>659</v>
      </c>
      <c r="H14" s="475" t="s">
        <v>660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20" t="s">
        <v>661</v>
      </c>
      <c r="E15" s="20" t="s">
        <v>662</v>
      </c>
      <c r="F15" s="20"/>
      <c r="G15" s="474" t="s">
        <v>663</v>
      </c>
      <c r="H15" s="475" t="s">
        <v>664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29" t="s">
        <v>1491</v>
      </c>
      <c r="B16" s="20"/>
      <c r="C16" s="20"/>
      <c r="D16" s="20" t="s">
        <v>666</v>
      </c>
      <c r="E16" s="20" t="s">
        <v>667</v>
      </c>
      <c r="F16" s="20"/>
      <c r="G16" s="474" t="s">
        <v>668</v>
      </c>
      <c r="H16" s="475" t="s">
        <v>669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 t="s">
        <v>670</v>
      </c>
      <c r="B17" s="20" t="s">
        <v>671</v>
      </c>
      <c r="C17" s="20"/>
      <c r="D17" s="20" t="s">
        <v>672</v>
      </c>
      <c r="E17" s="20" t="s">
        <v>673</v>
      </c>
      <c r="F17" s="20"/>
      <c r="G17" s="474" t="s">
        <v>674</v>
      </c>
      <c r="H17" s="475" t="s">
        <v>675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 t="s">
        <v>676</v>
      </c>
      <c r="B18" s="20" t="s">
        <v>677</v>
      </c>
      <c r="C18" s="20"/>
      <c r="D18" s="20" t="s">
        <v>678</v>
      </c>
      <c r="E18" s="20" t="s">
        <v>679</v>
      </c>
      <c r="F18" s="20"/>
      <c r="G18" s="474" t="s">
        <v>680</v>
      </c>
      <c r="H18" s="475" t="s">
        <v>681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20" t="s">
        <v>682</v>
      </c>
      <c r="E19" s="20" t="s">
        <v>683</v>
      </c>
      <c r="F19" s="20"/>
      <c r="G19" s="474" t="s">
        <v>684</v>
      </c>
      <c r="H19" s="475" t="s">
        <v>685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20" t="s">
        <v>686</v>
      </c>
      <c r="E20" s="20" t="s">
        <v>687</v>
      </c>
      <c r="F20" s="20"/>
      <c r="G20" s="474" t="s">
        <v>688</v>
      </c>
      <c r="H20" s="475" t="s">
        <v>689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9"/>
      <c r="B21" s="20"/>
      <c r="C21" s="20"/>
      <c r="D21" s="20" t="s">
        <v>690</v>
      </c>
      <c r="E21" s="20" t="s">
        <v>691</v>
      </c>
      <c r="F21" s="20"/>
      <c r="G21" s="474" t="s">
        <v>692</v>
      </c>
      <c r="H21" s="475" t="s">
        <v>693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29" t="s">
        <v>1492</v>
      </c>
      <c r="B22" s="20"/>
      <c r="C22" s="20"/>
      <c r="D22" s="20" t="s">
        <v>695</v>
      </c>
      <c r="E22" s="20" t="s">
        <v>696</v>
      </c>
      <c r="F22" s="20"/>
      <c r="G22" s="474" t="s">
        <v>697</v>
      </c>
      <c r="H22" s="475" t="s">
        <v>698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 t="s">
        <v>699</v>
      </c>
      <c r="B23" s="20"/>
      <c r="C23" s="20"/>
      <c r="D23" s="20" t="s">
        <v>700</v>
      </c>
      <c r="E23" s="20" t="s">
        <v>701</v>
      </c>
      <c r="F23" s="20"/>
      <c r="G23" s="474" t="s">
        <v>702</v>
      </c>
      <c r="H23" s="475" t="s">
        <v>703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 t="s">
        <v>704</v>
      </c>
      <c r="B24" s="20"/>
      <c r="C24" s="20"/>
      <c r="D24" s="20" t="s">
        <v>705</v>
      </c>
      <c r="E24" s="20" t="s">
        <v>706</v>
      </c>
      <c r="F24" s="20"/>
      <c r="G24" s="474" t="s">
        <v>707</v>
      </c>
      <c r="H24" s="475" t="s">
        <v>708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20" t="s">
        <v>709</v>
      </c>
      <c r="E25" s="20" t="s">
        <v>710</v>
      </c>
      <c r="F25" s="20"/>
      <c r="G25" s="474" t="s">
        <v>711</v>
      </c>
      <c r="H25" s="475" t="s">
        <v>712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20" t="s">
        <v>713</v>
      </c>
      <c r="E26" s="20" t="s">
        <v>714</v>
      </c>
      <c r="F26" s="20"/>
      <c r="G26" s="474" t="s">
        <v>715</v>
      </c>
      <c r="H26" s="475" t="s">
        <v>716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9" t="s">
        <v>1493</v>
      </c>
      <c r="B27" s="329"/>
      <c r="C27" s="20"/>
      <c r="D27" s="20" t="s">
        <v>718</v>
      </c>
      <c r="E27" s="20" t="s">
        <v>719</v>
      </c>
      <c r="F27" s="20"/>
      <c r="G27" s="474" t="s">
        <v>720</v>
      </c>
      <c r="H27" s="475" t="s">
        <v>721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 t="s">
        <v>574</v>
      </c>
      <c r="B28" s="20" t="s">
        <v>591</v>
      </c>
      <c r="C28" s="20"/>
      <c r="D28" s="20" t="s">
        <v>722</v>
      </c>
      <c r="E28" s="20" t="s">
        <v>723</v>
      </c>
      <c r="F28" s="20"/>
      <c r="G28" s="474" t="s">
        <v>724</v>
      </c>
      <c r="H28" s="475" t="s">
        <v>725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 t="s">
        <v>572</v>
      </c>
      <c r="B29" s="20" t="s">
        <v>596</v>
      </c>
      <c r="C29" s="20"/>
      <c r="D29" s="20" t="s">
        <v>726</v>
      </c>
      <c r="E29" s="20" t="s">
        <v>727</v>
      </c>
      <c r="F29" s="20"/>
      <c r="G29" s="474" t="s">
        <v>728</v>
      </c>
      <c r="H29" s="475" t="s">
        <v>729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 t="s">
        <v>609</v>
      </c>
      <c r="B30" s="20" t="s">
        <v>610</v>
      </c>
      <c r="C30" s="20"/>
      <c r="D30" s="20" t="s">
        <v>730</v>
      </c>
      <c r="E30" s="20" t="s">
        <v>731</v>
      </c>
      <c r="F30" s="20"/>
      <c r="G30" s="474" t="s">
        <v>732</v>
      </c>
      <c r="H30" s="475" t="s">
        <v>733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0" t="s">
        <v>615</v>
      </c>
      <c r="B31" s="20" t="s">
        <v>616</v>
      </c>
      <c r="C31" s="20"/>
      <c r="D31" s="20" t="s">
        <v>734</v>
      </c>
      <c r="E31" s="20" t="s">
        <v>735</v>
      </c>
      <c r="F31" s="20"/>
      <c r="G31" s="474" t="s">
        <v>736</v>
      </c>
      <c r="H31" s="475" t="s">
        <v>737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 t="s">
        <v>621</v>
      </c>
      <c r="B32" s="20" t="s">
        <v>622</v>
      </c>
      <c r="C32" s="20"/>
      <c r="D32" s="20" t="s">
        <v>738</v>
      </c>
      <c r="E32" s="20" t="s">
        <v>739</v>
      </c>
      <c r="F32" s="20"/>
      <c r="G32" s="474" t="s">
        <v>740</v>
      </c>
      <c r="H32" s="475" t="s">
        <v>741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 t="s">
        <v>570</v>
      </c>
      <c r="B33" s="20" t="s">
        <v>627</v>
      </c>
      <c r="C33" s="20"/>
      <c r="D33" s="20" t="s">
        <v>742</v>
      </c>
      <c r="E33" s="20" t="s">
        <v>743</v>
      </c>
      <c r="F33" s="20"/>
      <c r="G33" s="474" t="s">
        <v>744</v>
      </c>
      <c r="H33" s="475" t="s">
        <v>745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 t="s">
        <v>644</v>
      </c>
      <c r="B34" s="20" t="s">
        <v>644</v>
      </c>
      <c r="C34" s="20"/>
      <c r="D34" s="20" t="s">
        <v>746</v>
      </c>
      <c r="E34" s="20" t="s">
        <v>747</v>
      </c>
      <c r="F34" s="20"/>
      <c r="G34" s="474" t="s">
        <v>748</v>
      </c>
      <c r="H34" s="475" t="s">
        <v>749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20" t="s">
        <v>750</v>
      </c>
      <c r="E35" s="20" t="s">
        <v>751</v>
      </c>
      <c r="F35" s="20"/>
      <c r="G35" s="474" t="s">
        <v>752</v>
      </c>
      <c r="H35" s="475" t="s">
        <v>753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20" t="s">
        <v>754</v>
      </c>
      <c r="E36" s="20" t="s">
        <v>755</v>
      </c>
      <c r="F36" s="20"/>
      <c r="G36" s="474" t="s">
        <v>756</v>
      </c>
      <c r="H36" s="475" t="s">
        <v>757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29" t="s">
        <v>1494</v>
      </c>
      <c r="B37" s="20"/>
      <c r="C37" s="20"/>
      <c r="D37" s="20" t="s">
        <v>759</v>
      </c>
      <c r="E37" s="20" t="s">
        <v>760</v>
      </c>
      <c r="F37" s="20"/>
      <c r="G37" s="474" t="s">
        <v>761</v>
      </c>
      <c r="H37" s="475" t="s">
        <v>762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 t="s">
        <v>763</v>
      </c>
      <c r="B38" s="20" t="s">
        <v>1495</v>
      </c>
      <c r="C38" s="20"/>
      <c r="D38" s="20" t="s">
        <v>765</v>
      </c>
      <c r="E38" s="20" t="s">
        <v>766</v>
      </c>
      <c r="F38" s="20"/>
      <c r="G38" s="474" t="s">
        <v>767</v>
      </c>
      <c r="H38" s="475" t="s">
        <v>768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 t="s">
        <v>769</v>
      </c>
      <c r="B39" s="20" t="s">
        <v>1496</v>
      </c>
      <c r="C39" s="20"/>
      <c r="D39" s="20" t="s">
        <v>771</v>
      </c>
      <c r="E39" s="20" t="s">
        <v>772</v>
      </c>
      <c r="F39" s="20"/>
      <c r="G39" s="474" t="s">
        <v>773</v>
      </c>
      <c r="H39" s="475" t="s">
        <v>774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 t="s">
        <v>775</v>
      </c>
      <c r="B40" s="20" t="s">
        <v>1497</v>
      </c>
      <c r="C40" s="20"/>
      <c r="D40" s="20" t="s">
        <v>776</v>
      </c>
      <c r="E40" s="20" t="s">
        <v>777</v>
      </c>
      <c r="F40" s="20"/>
      <c r="G40" s="474" t="s">
        <v>778</v>
      </c>
      <c r="H40" s="475" t="s">
        <v>779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 t="s">
        <v>615</v>
      </c>
      <c r="B41" s="20" t="s">
        <v>1498</v>
      </c>
      <c r="C41" s="20"/>
      <c r="D41" s="20" t="s">
        <v>780</v>
      </c>
      <c r="E41" s="20" t="s">
        <v>781</v>
      </c>
      <c r="F41" s="20"/>
      <c r="G41" s="474" t="s">
        <v>782</v>
      </c>
      <c r="H41" s="475" t="s">
        <v>783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20" t="s">
        <v>784</v>
      </c>
      <c r="E42" s="20" t="s">
        <v>785</v>
      </c>
      <c r="F42" s="20"/>
      <c r="G42" s="474" t="s">
        <v>786</v>
      </c>
      <c r="H42" s="475" t="s">
        <v>787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20" t="s">
        <v>788</v>
      </c>
      <c r="E43" s="20" t="s">
        <v>789</v>
      </c>
      <c r="F43" s="20"/>
      <c r="G43" s="474" t="s">
        <v>790</v>
      </c>
      <c r="H43" s="475" t="s">
        <v>791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20" t="s">
        <v>792</v>
      </c>
      <c r="E44" s="20" t="s">
        <v>793</v>
      </c>
      <c r="F44" s="20"/>
      <c r="G44" s="474" t="s">
        <v>794</v>
      </c>
      <c r="H44" s="475" t="s">
        <v>795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20" t="s">
        <v>796</v>
      </c>
      <c r="E45" s="20" t="s">
        <v>797</v>
      </c>
      <c r="F45" s="20"/>
      <c r="G45" s="474" t="s">
        <v>798</v>
      </c>
      <c r="H45" s="475" t="s">
        <v>799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20" t="s">
        <v>800</v>
      </c>
      <c r="E46" s="20" t="s">
        <v>801</v>
      </c>
      <c r="F46" s="20"/>
      <c r="G46" s="474" t="s">
        <v>802</v>
      </c>
      <c r="H46" s="475" t="s">
        <v>803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20" t="s">
        <v>804</v>
      </c>
      <c r="E47" s="20" t="s">
        <v>805</v>
      </c>
      <c r="F47" s="20"/>
      <c r="G47" s="474" t="s">
        <v>806</v>
      </c>
      <c r="H47" s="475" t="s">
        <v>807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20" t="s">
        <v>808</v>
      </c>
      <c r="E48" s="20" t="s">
        <v>809</v>
      </c>
      <c r="F48" s="20"/>
      <c r="G48" s="474" t="s">
        <v>810</v>
      </c>
      <c r="H48" s="475" t="s">
        <v>811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 t="s">
        <v>812</v>
      </c>
      <c r="E49" s="20" t="s">
        <v>813</v>
      </c>
      <c r="F49" s="20"/>
      <c r="G49" s="474" t="s">
        <v>814</v>
      </c>
      <c r="H49" s="475" t="s">
        <v>815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20" t="s">
        <v>816</v>
      </c>
      <c r="E50" s="20" t="s">
        <v>817</v>
      </c>
      <c r="F50" s="20"/>
      <c r="G50" s="474" t="s">
        <v>818</v>
      </c>
      <c r="H50" s="475" t="s">
        <v>819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 t="s">
        <v>820</v>
      </c>
      <c r="E51" s="20" t="s">
        <v>821</v>
      </c>
      <c r="F51" s="20"/>
      <c r="G51" s="474" t="s">
        <v>822</v>
      </c>
      <c r="H51" s="475" t="s">
        <v>823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 t="s">
        <v>824</v>
      </c>
      <c r="E52" s="20" t="s">
        <v>825</v>
      </c>
      <c r="F52" s="20"/>
      <c r="G52" s="474" t="s">
        <v>826</v>
      </c>
      <c r="H52" s="475" t="s">
        <v>827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 t="s">
        <v>828</v>
      </c>
      <c r="E53" s="20" t="s">
        <v>829</v>
      </c>
      <c r="F53" s="20"/>
      <c r="G53" s="474" t="s">
        <v>830</v>
      </c>
      <c r="H53" s="475" t="s">
        <v>831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 t="s">
        <v>832</v>
      </c>
      <c r="E54" s="20" t="s">
        <v>833</v>
      </c>
      <c r="F54" s="20"/>
      <c r="G54" s="474" t="s">
        <v>834</v>
      </c>
      <c r="H54" s="475" t="s">
        <v>835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 t="s">
        <v>836</v>
      </c>
      <c r="E55" s="20" t="s">
        <v>837</v>
      </c>
      <c r="F55" s="20"/>
      <c r="G55" s="474" t="s">
        <v>838</v>
      </c>
      <c r="H55" s="475" t="s">
        <v>839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 t="s">
        <v>840</v>
      </c>
      <c r="E56" s="20" t="s">
        <v>841</v>
      </c>
      <c r="F56" s="20"/>
      <c r="G56" s="474" t="s">
        <v>842</v>
      </c>
      <c r="H56" s="475" t="s">
        <v>843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 t="s">
        <v>844</v>
      </c>
      <c r="E57" s="20" t="s">
        <v>845</v>
      </c>
      <c r="F57" s="20"/>
      <c r="G57" s="474" t="s">
        <v>846</v>
      </c>
      <c r="H57" s="475" t="s">
        <v>847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 t="s">
        <v>848</v>
      </c>
      <c r="E58" s="20" t="s">
        <v>849</v>
      </c>
      <c r="F58" s="20"/>
      <c r="G58" s="474" t="s">
        <v>850</v>
      </c>
      <c r="H58" s="475" t="s">
        <v>851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20" t="s">
        <v>852</v>
      </c>
      <c r="E59" s="20" t="s">
        <v>853</v>
      </c>
      <c r="F59" s="20"/>
      <c r="G59" s="474" t="s">
        <v>854</v>
      </c>
      <c r="H59" s="475" t="s">
        <v>855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20" t="s">
        <v>856</v>
      </c>
      <c r="E60" s="20" t="s">
        <v>857</v>
      </c>
      <c r="F60" s="20"/>
      <c r="G60" s="474" t="s">
        <v>858</v>
      </c>
      <c r="H60" s="475" t="s">
        <v>859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20" t="s">
        <v>860</v>
      </c>
      <c r="E61" s="20" t="s">
        <v>861</v>
      </c>
      <c r="F61" s="20"/>
      <c r="G61" s="474" t="s">
        <v>862</v>
      </c>
      <c r="H61" s="475" t="s">
        <v>863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20" t="s">
        <v>864</v>
      </c>
      <c r="E62" s="20" t="s">
        <v>865</v>
      </c>
      <c r="F62" s="20"/>
      <c r="G62" s="474" t="s">
        <v>866</v>
      </c>
      <c r="H62" s="475" t="s">
        <v>867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20" t="s">
        <v>868</v>
      </c>
      <c r="E63" s="20" t="s">
        <v>869</v>
      </c>
      <c r="F63" s="20"/>
      <c r="G63" s="474" t="s">
        <v>870</v>
      </c>
      <c r="H63" s="475" t="s">
        <v>871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20" t="s">
        <v>872</v>
      </c>
      <c r="E64" s="20" t="s">
        <v>873</v>
      </c>
      <c r="F64" s="20"/>
      <c r="G64" s="474" t="s">
        <v>874</v>
      </c>
      <c r="H64" s="475" t="s">
        <v>875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20" t="s">
        <v>876</v>
      </c>
      <c r="E65" s="20" t="s">
        <v>877</v>
      </c>
      <c r="F65" s="20"/>
      <c r="G65" s="474" t="s">
        <v>878</v>
      </c>
      <c r="H65" s="475" t="s">
        <v>879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20" t="s">
        <v>880</v>
      </c>
      <c r="E66" s="20" t="s">
        <v>881</v>
      </c>
      <c r="F66" s="20"/>
      <c r="G66" s="474" t="s">
        <v>882</v>
      </c>
      <c r="H66" s="475" t="s">
        <v>883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20" t="s">
        <v>884</v>
      </c>
      <c r="E67" s="20" t="s">
        <v>885</v>
      </c>
      <c r="F67" s="20"/>
      <c r="G67" s="474" t="s">
        <v>886</v>
      </c>
      <c r="H67" s="475" t="s">
        <v>887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20" t="s">
        <v>888</v>
      </c>
      <c r="E68" s="20" t="s">
        <v>889</v>
      </c>
      <c r="F68" s="20"/>
      <c r="G68" s="474" t="s">
        <v>890</v>
      </c>
      <c r="H68" s="475" t="s">
        <v>891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20" t="s">
        <v>892</v>
      </c>
      <c r="E69" s="20" t="s">
        <v>893</v>
      </c>
      <c r="F69" s="20"/>
      <c r="G69" s="474" t="s">
        <v>894</v>
      </c>
      <c r="H69" s="475" t="s">
        <v>895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20" t="s">
        <v>896</v>
      </c>
      <c r="E70" s="20" t="s">
        <v>897</v>
      </c>
      <c r="F70" s="20"/>
      <c r="G70" s="474" t="s">
        <v>898</v>
      </c>
      <c r="H70" s="475" t="s">
        <v>899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20" t="s">
        <v>900</v>
      </c>
      <c r="E71" s="20" t="s">
        <v>901</v>
      </c>
      <c r="F71" s="20"/>
      <c r="G71" s="474" t="s">
        <v>902</v>
      </c>
      <c r="H71" s="475" t="s">
        <v>903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20" t="s">
        <v>904</v>
      </c>
      <c r="E72" s="20" t="s">
        <v>905</v>
      </c>
      <c r="F72" s="20"/>
      <c r="G72" s="474" t="s">
        <v>906</v>
      </c>
      <c r="H72" s="475" t="s">
        <v>907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20" t="s">
        <v>908</v>
      </c>
      <c r="E73" s="20" t="s">
        <v>909</v>
      </c>
      <c r="F73" s="20"/>
      <c r="G73" s="474" t="s">
        <v>910</v>
      </c>
      <c r="H73" s="475" t="s">
        <v>911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20" t="s">
        <v>912</v>
      </c>
      <c r="E74" s="20" t="s">
        <v>913</v>
      </c>
      <c r="F74" s="20"/>
      <c r="G74" s="474" t="s">
        <v>914</v>
      </c>
      <c r="H74" s="475" t="s">
        <v>915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20" t="s">
        <v>916</v>
      </c>
      <c r="E75" s="20" t="s">
        <v>917</v>
      </c>
      <c r="F75" s="20"/>
      <c r="G75" s="474" t="s">
        <v>918</v>
      </c>
      <c r="H75" s="475" t="s">
        <v>919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20" t="s">
        <v>920</v>
      </c>
      <c r="E76" s="20" t="s">
        <v>921</v>
      </c>
      <c r="F76" s="20"/>
      <c r="G76" s="474" t="s">
        <v>922</v>
      </c>
      <c r="H76" s="475" t="s">
        <v>923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20" t="s">
        <v>924</v>
      </c>
      <c r="E77" s="20" t="s">
        <v>925</v>
      </c>
      <c r="F77" s="20"/>
      <c r="G77" s="474" t="s">
        <v>926</v>
      </c>
      <c r="H77" s="475" t="s">
        <v>927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20" t="s">
        <v>928</v>
      </c>
      <c r="E78" s="20" t="s">
        <v>929</v>
      </c>
      <c r="F78" s="20"/>
      <c r="G78" s="474" t="s">
        <v>930</v>
      </c>
      <c r="H78" s="475" t="s">
        <v>931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20" t="s">
        <v>932</v>
      </c>
      <c r="E79" s="20" t="s">
        <v>933</v>
      </c>
      <c r="F79" s="20"/>
      <c r="G79" s="474" t="s">
        <v>934</v>
      </c>
      <c r="H79" s="475" t="s">
        <v>935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20" t="s">
        <v>936</v>
      </c>
      <c r="E80" s="20" t="s">
        <v>937</v>
      </c>
      <c r="F80" s="20"/>
      <c r="G80" s="474" t="s">
        <v>938</v>
      </c>
      <c r="H80" s="475" t="s">
        <v>939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20" t="s">
        <v>940</v>
      </c>
      <c r="E81" s="20" t="s">
        <v>941</v>
      </c>
      <c r="F81" s="20"/>
      <c r="G81" s="474" t="s">
        <v>942</v>
      </c>
      <c r="H81" s="475" t="s">
        <v>943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20" t="s">
        <v>944</v>
      </c>
      <c r="E82" s="20" t="s">
        <v>945</v>
      </c>
      <c r="F82" s="20"/>
      <c r="G82" s="474" t="s">
        <v>946</v>
      </c>
      <c r="H82" s="475" t="s">
        <v>947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20" t="s">
        <v>948</v>
      </c>
      <c r="E83" s="20" t="s">
        <v>949</v>
      </c>
      <c r="F83" s="20"/>
      <c r="G83" s="474" t="s">
        <v>950</v>
      </c>
      <c r="H83" s="475" t="s">
        <v>951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20" t="s">
        <v>952</v>
      </c>
      <c r="E84" s="20" t="s">
        <v>953</v>
      </c>
      <c r="F84" s="20"/>
      <c r="G84" s="474" t="s">
        <v>954</v>
      </c>
      <c r="H84" s="475" t="s">
        <v>955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20" t="s">
        <v>956</v>
      </c>
      <c r="E85" s="20" t="s">
        <v>957</v>
      </c>
      <c r="F85" s="20"/>
      <c r="G85" s="474" t="s">
        <v>958</v>
      </c>
      <c r="H85" s="475" t="s">
        <v>959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20" t="s">
        <v>960</v>
      </c>
      <c r="E86" s="20" t="s">
        <v>961</v>
      </c>
      <c r="F86" s="20"/>
      <c r="G86" s="474" t="s">
        <v>962</v>
      </c>
      <c r="H86" s="475" t="s">
        <v>963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20" t="s">
        <v>964</v>
      </c>
      <c r="E87" s="20" t="s">
        <v>965</v>
      </c>
      <c r="F87" s="20"/>
      <c r="G87" s="474" t="s">
        <v>966</v>
      </c>
      <c r="H87" s="475" t="s">
        <v>967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20" t="s">
        <v>968</v>
      </c>
      <c r="E88" s="20" t="s">
        <v>969</v>
      </c>
      <c r="F88" s="20"/>
      <c r="G88" s="474" t="s">
        <v>970</v>
      </c>
      <c r="H88" s="475" t="s">
        <v>971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20" t="s">
        <v>972</v>
      </c>
      <c r="E89" s="20" t="s">
        <v>973</v>
      </c>
      <c r="F89" s="20"/>
      <c r="G89" s="474" t="s">
        <v>974</v>
      </c>
      <c r="H89" s="475" t="s">
        <v>975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20" t="s">
        <v>976</v>
      </c>
      <c r="E90" s="20" t="s">
        <v>977</v>
      </c>
      <c r="F90" s="20"/>
      <c r="G90" s="474" t="s">
        <v>978</v>
      </c>
      <c r="H90" s="475" t="s">
        <v>979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20" t="s">
        <v>980</v>
      </c>
      <c r="E91" s="20" t="s">
        <v>981</v>
      </c>
      <c r="F91" s="20"/>
      <c r="G91" s="474" t="s">
        <v>982</v>
      </c>
      <c r="H91" s="475" t="s">
        <v>983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20" t="s">
        <v>984</v>
      </c>
      <c r="E92" s="20" t="s">
        <v>985</v>
      </c>
      <c r="F92" s="20"/>
      <c r="G92" s="474" t="s">
        <v>986</v>
      </c>
      <c r="H92" s="475" t="s">
        <v>987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20" t="s">
        <v>988</v>
      </c>
      <c r="E93" s="20" t="s">
        <v>989</v>
      </c>
      <c r="F93" s="20"/>
      <c r="G93" s="474" t="s">
        <v>990</v>
      </c>
      <c r="H93" s="475" t="s">
        <v>991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20" t="s">
        <v>992</v>
      </c>
      <c r="E94" s="20" t="s">
        <v>993</v>
      </c>
      <c r="F94" s="20"/>
      <c r="G94" s="474" t="s">
        <v>994</v>
      </c>
      <c r="H94" s="475" t="s">
        <v>995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20" t="s">
        <v>996</v>
      </c>
      <c r="E95" s="20" t="s">
        <v>997</v>
      </c>
      <c r="F95" s="20"/>
      <c r="G95" s="474" t="s">
        <v>998</v>
      </c>
      <c r="H95" s="475" t="s">
        <v>999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20" t="s">
        <v>1000</v>
      </c>
      <c r="E96" s="20" t="s">
        <v>1001</v>
      </c>
      <c r="F96" s="20"/>
      <c r="G96" s="474" t="s">
        <v>1002</v>
      </c>
      <c r="H96" s="475" t="s">
        <v>1003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20" t="s">
        <v>1004</v>
      </c>
      <c r="E97" s="20" t="s">
        <v>1005</v>
      </c>
      <c r="F97" s="20"/>
      <c r="G97" s="474" t="s">
        <v>1006</v>
      </c>
      <c r="H97" s="475" t="s">
        <v>1007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20" t="s">
        <v>1008</v>
      </c>
      <c r="E98" s="20" t="s">
        <v>1009</v>
      </c>
      <c r="F98" s="20"/>
      <c r="G98" s="474" t="s">
        <v>1010</v>
      </c>
      <c r="H98" s="475" t="s">
        <v>1011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20" t="s">
        <v>1012</v>
      </c>
      <c r="E99" s="20" t="s">
        <v>1013</v>
      </c>
      <c r="F99" s="20"/>
      <c r="G99" s="474" t="s">
        <v>1014</v>
      </c>
      <c r="H99" s="475" t="s">
        <v>1015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20" t="s">
        <v>1016</v>
      </c>
      <c r="E100" s="20" t="s">
        <v>1017</v>
      </c>
      <c r="F100" s="20"/>
      <c r="G100" s="474" t="s">
        <v>1018</v>
      </c>
      <c r="H100" s="475" t="s">
        <v>1019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20" t="s">
        <v>1020</v>
      </c>
      <c r="E101" s="20" t="s">
        <v>1021</v>
      </c>
      <c r="F101" s="20"/>
      <c r="G101" s="474" t="s">
        <v>1022</v>
      </c>
      <c r="H101" s="475" t="s">
        <v>1023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20" t="s">
        <v>1024</v>
      </c>
      <c r="E102" s="20" t="s">
        <v>1025</v>
      </c>
      <c r="F102" s="20"/>
      <c r="G102" s="474" t="s">
        <v>1026</v>
      </c>
      <c r="H102" s="475" t="s">
        <v>1027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20" t="s">
        <v>1028</v>
      </c>
      <c r="E103" s="20" t="s">
        <v>1029</v>
      </c>
      <c r="F103" s="20"/>
      <c r="G103" s="474" t="s">
        <v>1030</v>
      </c>
      <c r="H103" s="475" t="s">
        <v>1031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20" t="s">
        <v>1032</v>
      </c>
      <c r="E104" s="20" t="s">
        <v>1033</v>
      </c>
      <c r="F104" s="20"/>
      <c r="G104" s="474" t="s">
        <v>1034</v>
      </c>
      <c r="H104" s="475" t="s">
        <v>1035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20" t="s">
        <v>1036</v>
      </c>
      <c r="E105" s="20" t="s">
        <v>1037</v>
      </c>
      <c r="F105" s="20"/>
      <c r="G105" s="474" t="s">
        <v>1038</v>
      </c>
      <c r="H105" s="475" t="s">
        <v>1039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20" t="s">
        <v>1040</v>
      </c>
      <c r="E106" s="20" t="s">
        <v>1041</v>
      </c>
      <c r="F106" s="20"/>
      <c r="G106" s="474" t="s">
        <v>1042</v>
      </c>
      <c r="H106" s="475" t="s">
        <v>1043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20" t="s">
        <v>1044</v>
      </c>
      <c r="E107" s="20" t="s">
        <v>1045</v>
      </c>
      <c r="F107" s="20"/>
      <c r="G107" s="474" t="s">
        <v>1046</v>
      </c>
      <c r="H107" s="475" t="s">
        <v>1047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20" t="s">
        <v>1048</v>
      </c>
      <c r="E108" s="20" t="s">
        <v>1049</v>
      </c>
      <c r="F108" s="20"/>
      <c r="G108" s="474" t="s">
        <v>1050</v>
      </c>
      <c r="H108" s="475" t="s">
        <v>1051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20" t="s">
        <v>1052</v>
      </c>
      <c r="E109" s="20" t="s">
        <v>1053</v>
      </c>
      <c r="F109" s="20"/>
      <c r="G109" s="474" t="s">
        <v>1054</v>
      </c>
      <c r="H109" s="475" t="s">
        <v>1055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20" t="s">
        <v>1056</v>
      </c>
      <c r="E110" s="20" t="s">
        <v>1057</v>
      </c>
      <c r="F110" s="20"/>
      <c r="G110" s="474" t="s">
        <v>1058</v>
      </c>
      <c r="H110" s="475" t="s">
        <v>1059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20" t="s">
        <v>1060</v>
      </c>
      <c r="E111" s="20" t="s">
        <v>1061</v>
      </c>
      <c r="F111" s="20"/>
      <c r="G111" s="474" t="s">
        <v>1062</v>
      </c>
      <c r="H111" s="475" t="s">
        <v>1063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 t="s">
        <v>1064</v>
      </c>
      <c r="E112" s="20" t="s">
        <v>1065</v>
      </c>
      <c r="F112" s="20"/>
      <c r="G112" s="474" t="s">
        <v>1066</v>
      </c>
      <c r="H112" s="475" t="s">
        <v>1067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 t="s">
        <v>1068</v>
      </c>
      <c r="E113" s="20" t="s">
        <v>1069</v>
      </c>
      <c r="F113" s="20"/>
      <c r="G113" s="474" t="s">
        <v>1070</v>
      </c>
      <c r="H113" s="475" t="s">
        <v>1071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 t="s">
        <v>1072</v>
      </c>
      <c r="E114" s="20" t="s">
        <v>1073</v>
      </c>
      <c r="F114" s="20"/>
      <c r="G114" s="474" t="s">
        <v>1074</v>
      </c>
      <c r="H114" s="475" t="s">
        <v>1075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 t="s">
        <v>1076</v>
      </c>
      <c r="E115" s="20" t="s">
        <v>1077</v>
      </c>
      <c r="F115" s="20"/>
      <c r="G115" s="474" t="s">
        <v>1078</v>
      </c>
      <c r="H115" s="475" t="s">
        <v>1079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20" t="s">
        <v>1080</v>
      </c>
      <c r="E116" s="20" t="s">
        <v>1081</v>
      </c>
      <c r="F116" s="20"/>
      <c r="G116" s="474" t="s">
        <v>1082</v>
      </c>
      <c r="H116" s="475" t="s">
        <v>1083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20" t="s">
        <v>1084</v>
      </c>
      <c r="E117" s="20" t="s">
        <v>1085</v>
      </c>
      <c r="F117" s="20"/>
      <c r="G117" s="474" t="s">
        <v>1086</v>
      </c>
      <c r="H117" s="475" t="s">
        <v>1087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20" t="s">
        <v>1088</v>
      </c>
      <c r="E118" s="20" t="s">
        <v>1089</v>
      </c>
      <c r="F118" s="20"/>
      <c r="G118" s="474" t="s">
        <v>1090</v>
      </c>
      <c r="H118" s="475" t="s">
        <v>1091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20" t="s">
        <v>1092</v>
      </c>
      <c r="E119" s="20" t="s">
        <v>1093</v>
      </c>
      <c r="F119" s="20"/>
      <c r="G119" s="474" t="s">
        <v>1094</v>
      </c>
      <c r="H119" s="475" t="s">
        <v>1095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20" t="s">
        <v>1096</v>
      </c>
      <c r="E120" s="20" t="s">
        <v>1097</v>
      </c>
      <c r="F120" s="20"/>
      <c r="G120" s="474" t="s">
        <v>1098</v>
      </c>
      <c r="H120" s="475" t="s">
        <v>1099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20" t="s">
        <v>1100</v>
      </c>
      <c r="E121" s="20" t="s">
        <v>1101</v>
      </c>
      <c r="F121" s="20"/>
      <c r="G121" s="474" t="s">
        <v>1102</v>
      </c>
      <c r="H121" s="475" t="s">
        <v>1103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20" t="s">
        <v>1104</v>
      </c>
      <c r="E122" s="20" t="s">
        <v>1105</v>
      </c>
      <c r="F122" s="20"/>
      <c r="G122" s="474" t="s">
        <v>1106</v>
      </c>
      <c r="H122" s="475" t="s">
        <v>1107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20" t="s">
        <v>1108</v>
      </c>
      <c r="E123" s="20" t="s">
        <v>1109</v>
      </c>
      <c r="F123" s="20"/>
      <c r="G123" s="474" t="s">
        <v>1110</v>
      </c>
      <c r="H123" s="475" t="s">
        <v>1111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20" t="s">
        <v>1112</v>
      </c>
      <c r="E124" s="20" t="s">
        <v>1113</v>
      </c>
      <c r="F124" s="20"/>
      <c r="G124" s="474" t="s">
        <v>1114</v>
      </c>
      <c r="H124" s="475" t="s">
        <v>1115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20" t="s">
        <v>1116</v>
      </c>
      <c r="E125" s="20" t="s">
        <v>1117</v>
      </c>
      <c r="F125" s="20"/>
      <c r="G125" s="474" t="s">
        <v>1118</v>
      </c>
      <c r="H125" s="475" t="s">
        <v>1119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20" t="s">
        <v>1120</v>
      </c>
      <c r="E126" s="20" t="s">
        <v>1121</v>
      </c>
      <c r="F126" s="20"/>
      <c r="G126" s="474" t="s">
        <v>1122</v>
      </c>
      <c r="H126" s="475" t="s">
        <v>1123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20" t="s">
        <v>1124</v>
      </c>
      <c r="E127" s="20" t="s">
        <v>1125</v>
      </c>
      <c r="F127" s="20"/>
      <c r="G127" s="474" t="s">
        <v>1126</v>
      </c>
      <c r="H127" s="475" t="s">
        <v>1127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20" t="s">
        <v>1128</v>
      </c>
      <c r="E128" s="20" t="s">
        <v>1129</v>
      </c>
      <c r="F128" s="20"/>
      <c r="G128" s="474" t="s">
        <v>1130</v>
      </c>
      <c r="H128" s="475" t="s">
        <v>1131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20" t="s">
        <v>1132</v>
      </c>
      <c r="E129" s="20" t="s">
        <v>1133</v>
      </c>
      <c r="F129" s="20"/>
      <c r="G129" s="474" t="s">
        <v>1134</v>
      </c>
      <c r="H129" s="475" t="s">
        <v>1135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20" t="s">
        <v>1136</v>
      </c>
      <c r="E130" s="20" t="s">
        <v>1137</v>
      </c>
      <c r="F130" s="20"/>
      <c r="G130" s="474" t="s">
        <v>1138</v>
      </c>
      <c r="H130" s="475" t="s">
        <v>1139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20" t="s">
        <v>1140</v>
      </c>
      <c r="E131" s="20" t="s">
        <v>1141</v>
      </c>
      <c r="F131" s="20"/>
      <c r="G131" s="474" t="s">
        <v>1142</v>
      </c>
      <c r="H131" s="475" t="s">
        <v>1143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20" t="s">
        <v>1144</v>
      </c>
      <c r="E132" s="20" t="s">
        <v>1145</v>
      </c>
      <c r="F132" s="20"/>
      <c r="G132" s="474" t="s">
        <v>1146</v>
      </c>
      <c r="H132" s="475" t="s">
        <v>1147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20" t="s">
        <v>1148</v>
      </c>
      <c r="E133" s="20" t="s">
        <v>1149</v>
      </c>
      <c r="F133" s="20"/>
      <c r="G133" s="474" t="s">
        <v>1150</v>
      </c>
      <c r="H133" s="475" t="s">
        <v>1151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20" t="s">
        <v>1152</v>
      </c>
      <c r="E134" s="20" t="s">
        <v>1153</v>
      </c>
      <c r="F134" s="20"/>
      <c r="G134" s="474" t="s">
        <v>1154</v>
      </c>
      <c r="H134" s="475" t="s">
        <v>1155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20" t="s">
        <v>1156</v>
      </c>
      <c r="E135" s="20" t="s">
        <v>1157</v>
      </c>
      <c r="F135" s="20"/>
      <c r="G135" s="474" t="s">
        <v>1158</v>
      </c>
      <c r="H135" s="475" t="s">
        <v>1159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20" t="s">
        <v>1160</v>
      </c>
      <c r="E136" s="20" t="s">
        <v>1161</v>
      </c>
      <c r="F136" s="20"/>
      <c r="G136" s="474" t="s">
        <v>1162</v>
      </c>
      <c r="H136" s="475" t="s">
        <v>1163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20" t="s">
        <v>1164</v>
      </c>
      <c r="E137" s="20" t="s">
        <v>1165</v>
      </c>
      <c r="F137" s="20"/>
      <c r="G137" s="474" t="s">
        <v>1166</v>
      </c>
      <c r="H137" s="475" t="s">
        <v>1167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20" t="s">
        <v>1168</v>
      </c>
      <c r="E138" s="20" t="s">
        <v>1169</v>
      </c>
      <c r="F138" s="20"/>
      <c r="G138" s="474" t="s">
        <v>1170</v>
      </c>
      <c r="H138" s="475" t="s">
        <v>1171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20" t="s">
        <v>1172</v>
      </c>
      <c r="E139" s="20" t="s">
        <v>1173</v>
      </c>
      <c r="F139" s="20"/>
      <c r="G139" s="474" t="s">
        <v>1174</v>
      </c>
      <c r="H139" s="475" t="s">
        <v>1175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20" t="s">
        <v>1176</v>
      </c>
      <c r="E140" s="20" t="s">
        <v>1177</v>
      </c>
      <c r="F140" s="20"/>
      <c r="G140" s="474" t="s">
        <v>1178</v>
      </c>
      <c r="H140" s="475" t="s">
        <v>1179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20" t="s">
        <v>1180</v>
      </c>
      <c r="E141" s="20" t="s">
        <v>1181</v>
      </c>
      <c r="F141" s="20"/>
      <c r="G141" s="474" t="s">
        <v>1182</v>
      </c>
      <c r="H141" s="475" t="s">
        <v>1183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20" t="s">
        <v>1184</v>
      </c>
      <c r="E142" s="20" t="s">
        <v>1185</v>
      </c>
      <c r="F142" s="20"/>
      <c r="G142" s="474" t="s">
        <v>1186</v>
      </c>
      <c r="H142" s="475" t="s">
        <v>1187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20" t="s">
        <v>1188</v>
      </c>
      <c r="E143" s="20" t="s">
        <v>1189</v>
      </c>
      <c r="F143" s="20"/>
      <c r="G143" s="474" t="s">
        <v>1190</v>
      </c>
      <c r="H143" s="475" t="s">
        <v>1191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20" t="s">
        <v>1192</v>
      </c>
      <c r="E144" s="20" t="s">
        <v>1193</v>
      </c>
      <c r="F144" s="20"/>
      <c r="G144" s="474" t="s">
        <v>1194</v>
      </c>
      <c r="H144" s="475" t="s">
        <v>1195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20" t="s">
        <v>1196</v>
      </c>
      <c r="E145" s="20" t="s">
        <v>1197</v>
      </c>
      <c r="F145" s="20"/>
      <c r="G145" s="474" t="s">
        <v>1198</v>
      </c>
      <c r="H145" s="475" t="s">
        <v>1199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20" t="s">
        <v>1200</v>
      </c>
      <c r="E146" s="20" t="s">
        <v>1201</v>
      </c>
      <c r="F146" s="20"/>
      <c r="G146" s="474" t="s">
        <v>1202</v>
      </c>
      <c r="H146" s="475" t="s">
        <v>1203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20" t="s">
        <v>1204</v>
      </c>
      <c r="E147" s="20" t="s">
        <v>1205</v>
      </c>
      <c r="F147" s="20"/>
      <c r="G147" s="474" t="s">
        <v>1206</v>
      </c>
      <c r="H147" s="475" t="s">
        <v>1207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20" t="s">
        <v>1208</v>
      </c>
      <c r="E148" s="20" t="s">
        <v>1209</v>
      </c>
      <c r="F148" s="20"/>
      <c r="G148" s="474" t="s">
        <v>1210</v>
      </c>
      <c r="H148" s="475" t="s">
        <v>1211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20" t="s">
        <v>1212</v>
      </c>
      <c r="E149" s="20" t="s">
        <v>1213</v>
      </c>
      <c r="F149" s="20"/>
      <c r="G149" s="474" t="s">
        <v>1214</v>
      </c>
      <c r="H149" s="475" t="s">
        <v>1215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20" t="s">
        <v>1216</v>
      </c>
      <c r="E150" s="20" t="s">
        <v>1217</v>
      </c>
      <c r="F150" s="20"/>
      <c r="G150" s="474" t="s">
        <v>1218</v>
      </c>
      <c r="H150" s="475" t="s">
        <v>1219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20" t="s">
        <v>1220</v>
      </c>
      <c r="E151" s="20" t="s">
        <v>1221</v>
      </c>
      <c r="F151" s="20"/>
      <c r="G151" s="474" t="s">
        <v>1222</v>
      </c>
      <c r="H151" s="475" t="s">
        <v>1223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20" t="s">
        <v>1224</v>
      </c>
      <c r="E152" s="20" t="s">
        <v>1225</v>
      </c>
      <c r="F152" s="20"/>
      <c r="G152" s="474" t="s">
        <v>1226</v>
      </c>
      <c r="H152" s="475" t="s">
        <v>1227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20" t="s">
        <v>1228</v>
      </c>
      <c r="E153" s="20" t="s">
        <v>1229</v>
      </c>
      <c r="F153" s="20"/>
      <c r="G153" s="474" t="s">
        <v>1230</v>
      </c>
      <c r="H153" s="475" t="s">
        <v>1231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20" t="s">
        <v>1232</v>
      </c>
      <c r="E154" s="20" t="s">
        <v>1233</v>
      </c>
      <c r="F154" s="20"/>
      <c r="G154" s="474" t="s">
        <v>1234</v>
      </c>
      <c r="H154" s="475" t="s">
        <v>1235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20" t="s">
        <v>1236</v>
      </c>
      <c r="E155" s="20" t="s">
        <v>1237</v>
      </c>
      <c r="F155" s="20"/>
      <c r="G155" s="474" t="s">
        <v>1238</v>
      </c>
      <c r="H155" s="475" t="s">
        <v>1239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20" t="s">
        <v>1240</v>
      </c>
      <c r="E156" s="20" t="s">
        <v>1241</v>
      </c>
      <c r="F156" s="20"/>
      <c r="G156" s="474" t="s">
        <v>1242</v>
      </c>
      <c r="H156" s="474" t="s">
        <v>1243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20" t="s">
        <v>1244</v>
      </c>
      <c r="E157" s="20" t="s">
        <v>1245</v>
      </c>
      <c r="F157" s="20"/>
      <c r="G157" s="474" t="s">
        <v>1246</v>
      </c>
      <c r="H157" s="475" t="s">
        <v>1247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26.25" customHeight="1">
      <c r="A158" s="20"/>
      <c r="B158" s="20"/>
      <c r="C158" s="20"/>
      <c r="D158" s="20" t="s">
        <v>1248</v>
      </c>
      <c r="E158" s="20" t="s">
        <v>1249</v>
      </c>
      <c r="F158" s="20"/>
      <c r="G158" s="474" t="s">
        <v>1250</v>
      </c>
      <c r="H158" s="475" t="s">
        <v>1251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26.25" customHeight="1">
      <c r="A159" s="20"/>
      <c r="B159" s="20"/>
      <c r="C159" s="20"/>
      <c r="D159" s="20" t="s">
        <v>1252</v>
      </c>
      <c r="E159" s="20" t="s">
        <v>1253</v>
      </c>
      <c r="F159" s="20"/>
      <c r="G159" s="474" t="s">
        <v>1254</v>
      </c>
      <c r="H159" s="475" t="s">
        <v>1255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26.25" customHeight="1">
      <c r="A160" s="20"/>
      <c r="B160" s="20"/>
      <c r="C160" s="20"/>
      <c r="D160" s="20" t="s">
        <v>1256</v>
      </c>
      <c r="E160" s="20" t="s">
        <v>1257</v>
      </c>
      <c r="F160" s="20"/>
      <c r="G160" s="474" t="s">
        <v>1258</v>
      </c>
      <c r="H160" s="475" t="s">
        <v>1259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20" t="s">
        <v>1260</v>
      </c>
      <c r="E161" s="20" t="s">
        <v>1261</v>
      </c>
      <c r="F161" s="20"/>
      <c r="G161" s="474" t="s">
        <v>1262</v>
      </c>
      <c r="H161" s="475" t="s">
        <v>1263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20" t="s">
        <v>1264</v>
      </c>
      <c r="E162" s="20" t="s">
        <v>1265</v>
      </c>
      <c r="F162" s="20"/>
      <c r="G162" s="474" t="s">
        <v>1266</v>
      </c>
      <c r="H162" s="475" t="s">
        <v>1267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20" t="s">
        <v>1268</v>
      </c>
      <c r="E163" s="20" t="s">
        <v>1269</v>
      </c>
      <c r="F163" s="20"/>
      <c r="G163" s="474" t="s">
        <v>1270</v>
      </c>
      <c r="H163" s="475" t="s">
        <v>1271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20" t="s">
        <v>1272</v>
      </c>
      <c r="E164" s="20" t="s">
        <v>1273</v>
      </c>
      <c r="F164" s="20"/>
      <c r="G164" s="474" t="s">
        <v>1274</v>
      </c>
      <c r="H164" s="475" t="s">
        <v>1275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20" t="s">
        <v>1276</v>
      </c>
      <c r="E165" s="20" t="s">
        <v>1277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20" t="s">
        <v>1278</v>
      </c>
      <c r="E166" s="20" t="s">
        <v>1279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20" t="s">
        <v>1280</v>
      </c>
      <c r="E167" s="20" t="s">
        <v>1281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20" t="s">
        <v>1282</v>
      </c>
      <c r="E168" s="20" t="s">
        <v>1283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20" t="s">
        <v>1284</v>
      </c>
      <c r="E169" s="20" t="s">
        <v>1285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20" t="s">
        <v>1286</v>
      </c>
      <c r="E170" s="20" t="s">
        <v>1287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20" t="s">
        <v>1288</v>
      </c>
      <c r="E171" s="20" t="s">
        <v>1289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20" t="s">
        <v>1290</v>
      </c>
      <c r="E172" s="20" t="s">
        <v>1291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20" t="s">
        <v>1292</v>
      </c>
      <c r="E173" s="20" t="s">
        <v>1293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20" t="s">
        <v>1294</v>
      </c>
      <c r="E174" s="20" t="s">
        <v>1295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20" t="s">
        <v>1296</v>
      </c>
      <c r="E175" s="20" t="s">
        <v>1297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20" t="s">
        <v>1298</v>
      </c>
      <c r="E176" s="20" t="s">
        <v>1299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20" t="s">
        <v>1300</v>
      </c>
      <c r="E177" s="20" t="s">
        <v>1301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20" t="s">
        <v>1302</v>
      </c>
      <c r="E178" s="20" t="s">
        <v>1303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20" t="s">
        <v>1304</v>
      </c>
      <c r="E179" s="20" t="s">
        <v>1305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20" t="s">
        <v>1306</v>
      </c>
      <c r="E180" s="20" t="s">
        <v>1307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20" t="s">
        <v>1308</v>
      </c>
      <c r="E181" s="20" t="s">
        <v>1309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20" t="s">
        <v>1310</v>
      </c>
      <c r="E182" s="20" t="s">
        <v>1311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20" t="s">
        <v>1312</v>
      </c>
      <c r="E183" s="20" t="s">
        <v>1313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20" t="s">
        <v>1314</v>
      </c>
      <c r="E184" s="20" t="s">
        <v>1315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20" t="s">
        <v>1316</v>
      </c>
      <c r="E185" s="20" t="s">
        <v>1317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20" t="s">
        <v>1318</v>
      </c>
      <c r="E186" s="20" t="s">
        <v>1319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20" t="s">
        <v>1320</v>
      </c>
      <c r="E187" s="20" t="s">
        <v>1321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20" t="s">
        <v>1322</v>
      </c>
      <c r="E188" s="20" t="s">
        <v>1323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20" t="s">
        <v>1324</v>
      </c>
      <c r="E189" s="20" t="s">
        <v>1325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20" t="s">
        <v>1326</v>
      </c>
      <c r="E190" s="20" t="s">
        <v>1327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20" t="s">
        <v>1328</v>
      </c>
      <c r="E191" s="20" t="s">
        <v>1329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20" t="s">
        <v>1330</v>
      </c>
      <c r="E192" s="20" t="s">
        <v>1331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20" t="s">
        <v>1332</v>
      </c>
      <c r="E193" s="20" t="s">
        <v>1333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20" t="s">
        <v>1334</v>
      </c>
      <c r="E194" s="20" t="s">
        <v>1335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20" t="s">
        <v>1336</v>
      </c>
      <c r="E195" s="20" t="s">
        <v>1337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20" t="s">
        <v>1338</v>
      </c>
      <c r="E196" s="20" t="s">
        <v>1339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20" t="s">
        <v>1340</v>
      </c>
      <c r="E197" s="20" t="s">
        <v>1341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20" t="s">
        <v>1342</v>
      </c>
      <c r="E198" s="20" t="s">
        <v>1343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20" t="s">
        <v>1344</v>
      </c>
      <c r="E199" s="20" t="s">
        <v>1345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20" t="s">
        <v>1346</v>
      </c>
      <c r="E200" s="20" t="s">
        <v>1347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20" t="s">
        <v>1348</v>
      </c>
      <c r="E201" s="20" t="s">
        <v>1349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20" t="s">
        <v>1350</v>
      </c>
      <c r="E202" s="20" t="s">
        <v>1351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20" t="s">
        <v>1352</v>
      </c>
      <c r="E203" s="20" t="s">
        <v>1353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20" t="s">
        <v>1354</v>
      </c>
      <c r="E204" s="20" t="s">
        <v>1355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20" t="s">
        <v>1356</v>
      </c>
      <c r="E205" s="20" t="s">
        <v>1357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20" t="s">
        <v>1358</v>
      </c>
      <c r="E206" s="20" t="s">
        <v>1359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20" t="s">
        <v>1360</v>
      </c>
      <c r="E207" s="20" t="s">
        <v>1361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20" t="s">
        <v>1362</v>
      </c>
      <c r="E208" s="20" t="s">
        <v>1363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20" t="s">
        <v>1364</v>
      </c>
      <c r="E209" s="20" t="s">
        <v>1365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20" t="s">
        <v>1366</v>
      </c>
      <c r="E210" s="20" t="s">
        <v>1367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20" t="s">
        <v>1368</v>
      </c>
      <c r="E211" s="20" t="s">
        <v>1369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20" t="s">
        <v>1370</v>
      </c>
      <c r="E212" s="20" t="s">
        <v>1371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20" t="s">
        <v>1372</v>
      </c>
      <c r="E213" s="20" t="s">
        <v>1373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20" t="s">
        <v>1374</v>
      </c>
      <c r="E214" s="20" t="s">
        <v>1375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20" t="s">
        <v>1376</v>
      </c>
      <c r="E215" s="20" t="s">
        <v>1377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20" t="s">
        <v>1378</v>
      </c>
      <c r="E216" s="20" t="s">
        <v>1379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20" t="s">
        <v>1380</v>
      </c>
      <c r="E217" s="20" t="s">
        <v>1381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20" t="s">
        <v>1382</v>
      </c>
      <c r="E218" s="20" t="s">
        <v>1383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20" t="s">
        <v>1384</v>
      </c>
      <c r="E219" s="20" t="s">
        <v>1385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20" t="s">
        <v>1386</v>
      </c>
      <c r="E220" s="20" t="s">
        <v>1387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20" t="s">
        <v>1388</v>
      </c>
      <c r="E221" s="20" t="s">
        <v>1389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20" t="s">
        <v>1390</v>
      </c>
      <c r="E222" s="20" t="s">
        <v>1391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20" t="s">
        <v>1392</v>
      </c>
      <c r="E223" s="20" t="s">
        <v>1393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20" t="s">
        <v>1394</v>
      </c>
      <c r="E224" s="20" t="s">
        <v>1395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20" t="s">
        <v>1396</v>
      </c>
      <c r="E225" s="20" t="s">
        <v>1397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20" t="s">
        <v>1398</v>
      </c>
      <c r="E226" s="20" t="s">
        <v>1399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20" t="s">
        <v>1400</v>
      </c>
      <c r="E227" s="20" t="s">
        <v>1401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20" t="s">
        <v>1402</v>
      </c>
      <c r="E228" s="20" t="s">
        <v>1403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20" t="s">
        <v>1404</v>
      </c>
      <c r="E229" s="20" t="s">
        <v>1405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20" t="s">
        <v>1406</v>
      </c>
      <c r="E230" s="20" t="s">
        <v>1407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20" t="s">
        <v>1408</v>
      </c>
      <c r="E231" s="20" t="s">
        <v>1409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20" t="s">
        <v>1410</v>
      </c>
      <c r="E232" s="20" t="s">
        <v>1411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20" t="s">
        <v>1412</v>
      </c>
      <c r="E233" s="20" t="s">
        <v>1413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20" t="s">
        <v>1414</v>
      </c>
      <c r="E234" s="20" t="s">
        <v>1415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20" t="s">
        <v>1416</v>
      </c>
      <c r="E235" s="20" t="s">
        <v>1417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20" t="s">
        <v>1418</v>
      </c>
      <c r="E236" s="20" t="s">
        <v>1419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20" t="s">
        <v>1420</v>
      </c>
      <c r="E237" s="20" t="s">
        <v>1421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20" t="s">
        <v>1422</v>
      </c>
      <c r="E238" s="20" t="s">
        <v>1423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20" t="s">
        <v>1424</v>
      </c>
      <c r="E239" s="20" t="s">
        <v>1425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20" t="s">
        <v>1426</v>
      </c>
      <c r="E240" s="20" t="s">
        <v>1427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20" t="s">
        <v>1428</v>
      </c>
      <c r="E241" s="20" t="s">
        <v>1429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20" t="s">
        <v>1430</v>
      </c>
      <c r="E242" s="20" t="s">
        <v>1431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20" t="s">
        <v>1432</v>
      </c>
      <c r="E243" s="20" t="s">
        <v>1433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20" t="s">
        <v>1434</v>
      </c>
      <c r="E244" s="20" t="s">
        <v>1435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20" t="s">
        <v>1436</v>
      </c>
      <c r="E245" s="20" t="s">
        <v>1437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20" t="s">
        <v>1438</v>
      </c>
      <c r="E246" s="20" t="s">
        <v>1439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